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支出 (2)" sheetId="1" r:id="rId1"/>
  </sheets>
  <definedNames>
    <definedName name="_xlnm._FilterDatabase" localSheetId="0" hidden="1">'支出 (2)'!$A$3:$W$59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<sst xmlns="http://schemas.openxmlformats.org/spreadsheetml/2006/main" count="178" uniqueCount="123">
  <si>
    <t>古韩镇农村财务2025年1-2月份总支出公示表</t>
  </si>
  <si>
    <t>古韩代理记账员入群签到情况</t>
  </si>
  <si>
    <t>单位：元</t>
  </si>
  <si>
    <t>记账员
姓名</t>
  </si>
  <si>
    <t>村委名称</t>
  </si>
  <si>
    <t>金  额</t>
  </si>
  <si>
    <t>合作社名称</t>
  </si>
  <si>
    <t>未签到</t>
  </si>
  <si>
    <t>未进群签到
人数</t>
  </si>
  <si>
    <t>崔治华</t>
  </si>
  <si>
    <t>北关</t>
  </si>
  <si>
    <t>栗跃军</t>
  </si>
  <si>
    <t>崔家庄</t>
  </si>
  <si>
    <t>柳俊旺</t>
  </si>
  <si>
    <t>东关</t>
  </si>
  <si>
    <t>【进群改名签到】</t>
  </si>
  <si>
    <t>东畛</t>
  </si>
  <si>
    <t>仓上</t>
  </si>
  <si>
    <t>张家庄</t>
  </si>
  <si>
    <t>--------------------</t>
  </si>
  <si>
    <t>后庄</t>
  </si>
  <si>
    <t>南田漳</t>
  </si>
  <si>
    <t>八里庄</t>
  </si>
  <si>
    <t>6位成员未反馈</t>
  </si>
  <si>
    <t>南里信</t>
  </si>
  <si>
    <t>西川</t>
  </si>
  <si>
    <t>北偏桥</t>
  </si>
  <si>
    <t>东关合作社</t>
  </si>
  <si>
    <t>南关</t>
  </si>
  <si>
    <t>西垴头</t>
  </si>
  <si>
    <t>马岭垴</t>
  </si>
  <si>
    <t>北底合作社</t>
  </si>
  <si>
    <t>王家庄</t>
  </si>
  <si>
    <t>栗家岭</t>
  </si>
  <si>
    <t>上庄</t>
  </si>
  <si>
    <t>北底村委</t>
  </si>
  <si>
    <t>西城庄</t>
  </si>
  <si>
    <t>侯村</t>
  </si>
  <si>
    <t>土桥</t>
  </si>
  <si>
    <t>西城庄合作社</t>
  </si>
  <si>
    <t>赵家庄</t>
  </si>
  <si>
    <t>无</t>
  </si>
  <si>
    <t>东里</t>
  </si>
  <si>
    <t>狐燕窝</t>
  </si>
  <si>
    <t>后庄村委</t>
  </si>
  <si>
    <t>董芳芳</t>
  </si>
  <si>
    <t>东北阳</t>
  </si>
  <si>
    <t>甘村</t>
  </si>
  <si>
    <t>小垴</t>
  </si>
  <si>
    <t>西王桥村委</t>
  </si>
  <si>
    <t>曲里</t>
  </si>
  <si>
    <t>王丽荣</t>
  </si>
  <si>
    <t>北里信</t>
  </si>
  <si>
    <t>北底</t>
  </si>
  <si>
    <t>东南上村委</t>
  </si>
  <si>
    <t>西港</t>
  </si>
  <si>
    <t>东南上</t>
  </si>
  <si>
    <t>杨家沟</t>
  </si>
  <si>
    <t>北偏桥合作社</t>
  </si>
  <si>
    <t>上峪</t>
  </si>
  <si>
    <t>崔村</t>
  </si>
  <si>
    <t>阁老凹</t>
  </si>
  <si>
    <t>西垴头合作社</t>
  </si>
  <si>
    <t>兴庄</t>
  </si>
  <si>
    <t>西王桥</t>
  </si>
  <si>
    <t>王颖超</t>
  </si>
  <si>
    <t>西关</t>
  </si>
  <si>
    <t>西垴头村委</t>
  </si>
  <si>
    <t>南丰沟</t>
  </si>
  <si>
    <t>十字道</t>
  </si>
  <si>
    <t>东垴头</t>
  </si>
  <si>
    <t>南关村委</t>
  </si>
  <si>
    <t>南丰</t>
  </si>
  <si>
    <t>下峪</t>
  </si>
  <si>
    <t>大黄庄</t>
  </si>
  <si>
    <t>杨家沟合作社</t>
  </si>
  <si>
    <t>西里</t>
  </si>
  <si>
    <t>桃树</t>
  </si>
  <si>
    <t>大郝沟</t>
  </si>
  <si>
    <t>仓上合作社</t>
  </si>
  <si>
    <t>西河底</t>
  </si>
  <si>
    <t>石灰窑</t>
  </si>
  <si>
    <t>合   计</t>
  </si>
  <si>
    <t>阳泽河</t>
  </si>
  <si>
    <t>小郝沟</t>
  </si>
  <si>
    <t>大黄庄合作社</t>
  </si>
  <si>
    <t>狐燕窝合作社</t>
  </si>
  <si>
    <t>南田漳村委</t>
  </si>
  <si>
    <t>南田漳合作社</t>
  </si>
  <si>
    <t>东关村委</t>
  </si>
  <si>
    <t>桃树合作社</t>
  </si>
  <si>
    <t>土桥合作社</t>
  </si>
  <si>
    <t>阳泽河合作社</t>
  </si>
  <si>
    <t>东畛合作社</t>
  </si>
  <si>
    <t>东南上合作社</t>
  </si>
  <si>
    <t>小郝沟村委</t>
  </si>
  <si>
    <t>马岭垴合作社</t>
  </si>
  <si>
    <t>后庄合作社</t>
  </si>
  <si>
    <t>甘村合作社</t>
  </si>
  <si>
    <t>阳泽河村委</t>
  </si>
  <si>
    <t>东北阳合作社</t>
  </si>
  <si>
    <t>东里合作社</t>
  </si>
  <si>
    <t>小垴合作社</t>
  </si>
  <si>
    <t>西关村委</t>
  </si>
  <si>
    <t>北里信合作社</t>
  </si>
  <si>
    <t>东畛村委</t>
  </si>
  <si>
    <t>东垴头合作社</t>
  </si>
  <si>
    <t>曲里合作社</t>
  </si>
  <si>
    <t>甘村村委</t>
  </si>
  <si>
    <t>侯村合作社</t>
  </si>
  <si>
    <t>八里庄村委</t>
  </si>
  <si>
    <t>侯村村委</t>
  </si>
  <si>
    <t>阁老凹合作社</t>
  </si>
  <si>
    <t>西河底合作社</t>
  </si>
  <si>
    <t>赵家庄合作社</t>
  </si>
  <si>
    <t>兴庄合作社</t>
  </si>
  <si>
    <t>小郝沟合作社</t>
  </si>
  <si>
    <t>南里信合作社</t>
  </si>
  <si>
    <t>上峪合作社</t>
  </si>
  <si>
    <t>西里合作社</t>
  </si>
  <si>
    <t>大黄庄村委</t>
  </si>
  <si>
    <t>西川合作社</t>
  </si>
  <si>
    <t>崔家庄合作社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</si>
</sst>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 textRotation="255"/>
    </xf>
    <xf numFmtId="176" fontId="3" fillId="0" borderId="1" xfId="0" applyNumberFormat="1" applyFont="1" applyFill="1" applyBorder="1" applyAlignment="1">
      <alignment horizontal="distributed" vertical="center"/>
    </xf>
    <xf numFmtId="177" fontId="1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 textRotation="255"/>
    </xf>
    <xf numFmtId="176" fontId="4" fillId="0" borderId="1" xfId="0" applyNumberFormat="1" applyFont="1" applyFill="1" applyBorder="1" applyAlignment="1">
      <alignment horizontal="distributed" vertical="center"/>
    </xf>
    <xf numFmtId="177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distributed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 textRotation="255"/>
    </xf>
    <xf numFmtId="0" fontId="5" fillId="0" borderId="0" xfId="0" applyFont="1" applyFill="1" applyAlignment="1">
      <alignment horizontal="center" vertical="center"/>
    </xf>
    <xf numFmtId="3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 textRotation="255" wrapText="1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 shrinkToFit="1"/>
    </xf>
    <xf numFmtId="0" fontId="1" fillId="0" borderId="5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9"/>
  <sheetViews>
    <sheetView showZeros="0" tabSelected="1" workbookViewId="0">
      <selection activeCell="H10" sqref="H10:H11"/>
    </sheetView>
  </sheetViews>
  <sheetFormatPr defaultColWidth="9" defaultRowHeight="26" customHeight="1"/>
  <cols>
    <col min="1" max="1" width="4" style="1" customWidth="1"/>
    <col min="2" max="2" width="9.125" style="1" customWidth="1"/>
    <col min="3" max="3" width="14.875" style="3" customWidth="1"/>
    <col min="4" max="4" width="9" style="1" customWidth="1"/>
    <col min="5" max="5" width="14.875" style="3" customWidth="1"/>
    <col min="6" max="6" width="4" style="1" customWidth="1"/>
    <col min="7" max="7" width="9.125" style="1" customWidth="1"/>
    <col min="8" max="8" width="14.125" style="3" customWidth="1"/>
    <col min="9" max="9" width="9" style="1" customWidth="1"/>
    <col min="10" max="10" width="14.875" style="3" customWidth="1"/>
    <col min="11" max="11" width="4" style="1" customWidth="1"/>
    <col min="12" max="12" width="9.125" style="1" customWidth="1"/>
    <col min="13" max="13" width="14.875" style="3" customWidth="1"/>
    <col min="14" max="14" width="9" style="1" customWidth="1"/>
    <col min="15" max="15" width="14.875" style="3" customWidth="1"/>
    <col min="16" max="16" width="9.5" style="1" hidden="1" customWidth="1"/>
    <col min="17" max="17" width="12.625" style="1" hidden="1" customWidth="1"/>
    <col min="18" max="18" width="7.375" style="1" hidden="1" customWidth="1"/>
    <col min="19" max="19" width="13.75" style="1" hidden="1" customWidth="1"/>
    <col min="20" max="20" width="7.375" style="1" hidden="1" customWidth="1"/>
    <col min="21" max="21" width="11" style="1" hidden="1" customWidth="1"/>
    <col min="22" max="22" width="9" style="1" hidden="1" customWidth="1"/>
    <col min="23" max="23" width="22.625" style="1" hidden="1" customWidth="1"/>
    <col min="24" max="25" width="9" style="1"/>
    <col min="26" max="26" width="11.5" style="1"/>
    <col min="27" max="16384" width="9" style="1"/>
  </cols>
  <sheetData>
    <row r="1" ht="27" spans="1:21">
      <c r="A1" s="4" t="s">
        <v>0</v>
      </c>
      <c r="B1" s="4"/>
      <c r="C1" s="5"/>
      <c r="D1" s="4"/>
      <c r="E1" s="5"/>
      <c r="F1" s="4"/>
      <c r="G1" s="4"/>
      <c r="H1" s="5"/>
      <c r="I1" s="4"/>
      <c r="J1" s="5"/>
      <c r="K1" s="4"/>
      <c r="L1" s="4"/>
      <c r="M1" s="5"/>
      <c r="N1" s="4"/>
      <c r="O1" s="5"/>
      <c r="P1" s="17" t="s">
        <v>1</v>
      </c>
      <c r="Q1" s="17"/>
      <c r="R1" s="17"/>
      <c r="S1" s="17"/>
      <c r="T1" s="17"/>
      <c r="U1" s="17"/>
    </row>
    <row r="2" s="1" customFormat="1" ht="18" customHeight="1" spans="1:16">
      <c r="A2" s="4"/>
      <c r="B2" s="4"/>
      <c r="C2" s="5"/>
      <c r="D2" s="4"/>
      <c r="E2" s="5"/>
      <c r="F2" s="4"/>
      <c r="G2" s="4"/>
      <c r="H2" s="5"/>
      <c r="I2" s="4"/>
      <c r="J2" s="5"/>
      <c r="K2" s="18">
        <v>45726</v>
      </c>
      <c r="L2" s="19"/>
      <c r="M2" s="20"/>
      <c r="N2" s="19"/>
      <c r="O2" s="20" t="s">
        <v>2</v>
      </c>
      <c r="P2" s="19"/>
    </row>
    <row r="3" s="2" customFormat="1" ht="33" customHeight="1" spans="1:24">
      <c r="A3" s="6" t="s">
        <v>3</v>
      </c>
      <c r="B3" s="7" t="s">
        <v>4</v>
      </c>
      <c r="C3" s="7" t="s">
        <v>5</v>
      </c>
      <c r="D3" s="7" t="s">
        <v>6</v>
      </c>
      <c r="E3" s="7" t="s">
        <v>5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5</v>
      </c>
      <c r="K3" s="7" t="s">
        <v>3</v>
      </c>
      <c r="L3" s="7" t="s">
        <v>4</v>
      </c>
      <c r="M3" s="7" t="s">
        <v>5</v>
      </c>
      <c r="N3" s="7" t="s">
        <v>6</v>
      </c>
      <c r="O3" s="7" t="s">
        <v>5</v>
      </c>
      <c r="P3" s="21" t="s">
        <v>3</v>
      </c>
      <c r="Q3" s="27" t="s">
        <v>4</v>
      </c>
      <c r="R3" s="27" t="s">
        <v>7</v>
      </c>
      <c r="S3" s="27" t="s">
        <v>6</v>
      </c>
      <c r="T3" s="27" t="s">
        <v>7</v>
      </c>
      <c r="U3" s="28" t="s">
        <v>8</v>
      </c>
      <c r="V3" s="29"/>
      <c r="X3" s="2">
        <v>1</v>
      </c>
    </row>
    <row r="4" s="2" customFormat="1" ht="24" customHeight="1" spans="1:23">
      <c r="A4" s="8" t="s">
        <v>9</v>
      </c>
      <c r="B4" s="9" t="s">
        <v>10</v>
      </c>
      <c r="C4" s="10">
        <v>430571</v>
      </c>
      <c r="D4" s="9" t="s">
        <v>10</v>
      </c>
      <c r="E4" s="10">
        <v>1082349.5</v>
      </c>
      <c r="F4" s="11" t="s">
        <v>11</v>
      </c>
      <c r="G4" s="12" t="s">
        <v>12</v>
      </c>
      <c r="H4" s="10">
        <v>478429.65</v>
      </c>
      <c r="I4" s="12" t="s">
        <v>12</v>
      </c>
      <c r="J4" s="10">
        <v>533187.5</v>
      </c>
      <c r="K4" s="16" t="s">
        <v>13</v>
      </c>
      <c r="L4" s="9" t="s">
        <v>14</v>
      </c>
      <c r="M4" s="10">
        <v>0</v>
      </c>
      <c r="N4" s="9" t="s">
        <v>14</v>
      </c>
      <c r="O4" s="10">
        <v>1780905.53</v>
      </c>
      <c r="P4" s="22" t="s">
        <v>9</v>
      </c>
      <c r="Q4" s="27" t="str">
        <f>B4&amp;"村委"</f>
        <v>北关村委</v>
      </c>
      <c r="R4" s="27">
        <f t="shared" ref="R4:R10" si="0">COUNTIF($W$7:$W$63,Q4)</f>
        <v>0</v>
      </c>
      <c r="S4" s="27" t="str">
        <f>D4&amp;"合作社"</f>
        <v>北关合作社</v>
      </c>
      <c r="T4" s="27">
        <f t="shared" ref="T4:T21" si="1">COUNTIF($W$7:$W$63,S4)</f>
        <v>0</v>
      </c>
      <c r="U4" s="30"/>
      <c r="V4" s="29">
        <f t="shared" ref="V4:V21" si="2">R4+T4</f>
        <v>0</v>
      </c>
      <c r="W4" s="2" t="s">
        <v>15</v>
      </c>
    </row>
    <row r="5" s="2" customFormat="1" ht="24" customHeight="1" spans="1:23">
      <c r="A5" s="8"/>
      <c r="B5" s="9" t="s">
        <v>16</v>
      </c>
      <c r="C5" s="10">
        <v>146529.61</v>
      </c>
      <c r="D5" s="9" t="s">
        <v>16</v>
      </c>
      <c r="E5" s="10">
        <v>265692.69</v>
      </c>
      <c r="F5" s="11"/>
      <c r="G5" s="12" t="s">
        <v>17</v>
      </c>
      <c r="H5" s="10">
        <v>47588.5</v>
      </c>
      <c r="I5" s="12" t="s">
        <v>17</v>
      </c>
      <c r="J5" s="10">
        <v>1737880</v>
      </c>
      <c r="K5" s="16"/>
      <c r="L5" s="9" t="s">
        <v>18</v>
      </c>
      <c r="M5" s="10">
        <v>165212.39</v>
      </c>
      <c r="N5" s="9" t="s">
        <v>18</v>
      </c>
      <c r="O5" s="10">
        <v>247606.34</v>
      </c>
      <c r="P5" s="22"/>
      <c r="Q5" s="27" t="str">
        <f>B9&amp;"村委"</f>
        <v>王家庄村委</v>
      </c>
      <c r="R5" s="27">
        <f t="shared" si="0"/>
        <v>0</v>
      </c>
      <c r="S5" s="27" t="str">
        <f>D9&amp;"合作社"</f>
        <v>王家庄合作社</v>
      </c>
      <c r="T5" s="27">
        <f t="shared" si="1"/>
        <v>0</v>
      </c>
      <c r="U5" s="31"/>
      <c r="V5" s="29">
        <f t="shared" si="2"/>
        <v>0</v>
      </c>
      <c r="W5" s="2" t="s">
        <v>19</v>
      </c>
    </row>
    <row r="6" s="2" customFormat="1" ht="24" customHeight="1" spans="1:23">
      <c r="A6" s="8"/>
      <c r="B6" s="9" t="s">
        <v>20</v>
      </c>
      <c r="C6" s="10">
        <v>72606.18</v>
      </c>
      <c r="D6" s="9" t="s">
        <v>20</v>
      </c>
      <c r="E6" s="10">
        <v>1365490.66</v>
      </c>
      <c r="F6" s="11"/>
      <c r="G6" s="12" t="s">
        <v>21</v>
      </c>
      <c r="H6" s="10">
        <v>30900</v>
      </c>
      <c r="I6" s="12" t="s">
        <v>21</v>
      </c>
      <c r="J6" s="10">
        <v>599415.99</v>
      </c>
      <c r="K6" s="16"/>
      <c r="L6" s="9" t="s">
        <v>22</v>
      </c>
      <c r="M6" s="10">
        <v>474544.4</v>
      </c>
      <c r="N6" s="14" t="s">
        <v>22</v>
      </c>
      <c r="O6" s="10">
        <v>166629</v>
      </c>
      <c r="P6" s="22"/>
      <c r="Q6" s="27" t="str">
        <f>B5&amp;"村委"</f>
        <v>东畛村委</v>
      </c>
      <c r="R6" s="27">
        <f t="shared" si="0"/>
        <v>1</v>
      </c>
      <c r="S6" s="27" t="str">
        <f>D5&amp;"合作社"</f>
        <v>东畛合作社</v>
      </c>
      <c r="T6" s="27">
        <f t="shared" si="1"/>
        <v>1</v>
      </c>
      <c r="U6" s="31"/>
      <c r="V6" s="29">
        <f t="shared" si="2"/>
        <v>2</v>
      </c>
      <c r="W6" s="2" t="s">
        <v>23</v>
      </c>
    </row>
    <row r="7" s="2" customFormat="1" ht="24" customHeight="1" spans="1:23">
      <c r="A7" s="8"/>
      <c r="B7" s="9" t="s">
        <v>24</v>
      </c>
      <c r="C7" s="10">
        <v>837143.3</v>
      </c>
      <c r="D7" s="9" t="s">
        <v>24</v>
      </c>
      <c r="E7" s="10">
        <v>91417.31</v>
      </c>
      <c r="F7" s="11"/>
      <c r="G7" s="12" t="s">
        <v>25</v>
      </c>
      <c r="H7" s="10">
        <v>94001.72</v>
      </c>
      <c r="I7" s="12" t="s">
        <v>25</v>
      </c>
      <c r="J7" s="10">
        <v>21859</v>
      </c>
      <c r="K7" s="16"/>
      <c r="L7" s="9"/>
      <c r="M7" s="10"/>
      <c r="N7" s="14" t="s">
        <v>26</v>
      </c>
      <c r="O7" s="10">
        <v>783379.36</v>
      </c>
      <c r="P7" s="22"/>
      <c r="Q7" s="27" t="str">
        <f>B6&amp;"村委"</f>
        <v>后庄村委</v>
      </c>
      <c r="R7" s="27">
        <f t="shared" si="0"/>
        <v>1</v>
      </c>
      <c r="S7" s="27" t="str">
        <f>D6&amp;"合作社"</f>
        <v>后庄合作社</v>
      </c>
      <c r="T7" s="27">
        <f t="shared" si="1"/>
        <v>1</v>
      </c>
      <c r="U7" s="31"/>
      <c r="V7" s="29">
        <f t="shared" si="2"/>
        <v>2</v>
      </c>
      <c r="W7" s="32" t="s">
        <v>27</v>
      </c>
    </row>
    <row r="8" s="2" customFormat="1" ht="24" customHeight="1" spans="1:23">
      <c r="A8" s="8"/>
      <c r="B8" s="9" t="s">
        <v>28</v>
      </c>
      <c r="C8" s="10">
        <v>560313.55</v>
      </c>
      <c r="D8" s="9" t="s">
        <v>28</v>
      </c>
      <c r="E8" s="10">
        <v>3623140.63</v>
      </c>
      <c r="F8" s="11"/>
      <c r="G8" s="12" t="s">
        <v>29</v>
      </c>
      <c r="H8" s="10">
        <v>138762.05</v>
      </c>
      <c r="I8" s="12" t="s">
        <v>29</v>
      </c>
      <c r="J8" s="10">
        <v>120729.1</v>
      </c>
      <c r="K8" s="16"/>
      <c r="L8" s="9"/>
      <c r="M8" s="10"/>
      <c r="N8" s="14" t="s">
        <v>30</v>
      </c>
      <c r="O8" s="10">
        <v>213889.06</v>
      </c>
      <c r="P8" s="22"/>
      <c r="Q8" s="27" t="str">
        <f>B7&amp;"村委"</f>
        <v>南里信村委</v>
      </c>
      <c r="R8" s="27">
        <f t="shared" si="0"/>
        <v>0</v>
      </c>
      <c r="S8" s="27" t="str">
        <f>D7&amp;"合作社"</f>
        <v>南里信合作社</v>
      </c>
      <c r="T8" s="27">
        <f t="shared" si="1"/>
        <v>1</v>
      </c>
      <c r="U8" s="31"/>
      <c r="V8" s="29">
        <f t="shared" si="2"/>
        <v>1</v>
      </c>
      <c r="W8" s="32" t="s">
        <v>31</v>
      </c>
    </row>
    <row r="9" s="2" customFormat="1" ht="24" customHeight="1" spans="1:23">
      <c r="A9" s="8"/>
      <c r="B9" s="9" t="s">
        <v>32</v>
      </c>
      <c r="C9" s="10">
        <v>319336.65</v>
      </c>
      <c r="D9" s="9" t="s">
        <v>32</v>
      </c>
      <c r="E9" s="10">
        <v>91277.98</v>
      </c>
      <c r="F9" s="11"/>
      <c r="G9" s="12"/>
      <c r="H9" s="10"/>
      <c r="I9" s="12" t="s">
        <v>33</v>
      </c>
      <c r="J9" s="10">
        <v>184537.16</v>
      </c>
      <c r="K9" s="16"/>
      <c r="L9" s="9"/>
      <c r="M9" s="10"/>
      <c r="N9" s="14" t="s">
        <v>34</v>
      </c>
      <c r="O9" s="10">
        <v>324153.55</v>
      </c>
      <c r="P9" s="22"/>
      <c r="Q9" s="27" t="str">
        <f>B8&amp;"村委"</f>
        <v>南关村委</v>
      </c>
      <c r="R9" s="27">
        <f t="shared" si="0"/>
        <v>1</v>
      </c>
      <c r="S9" s="27" t="str">
        <f>D8&amp;"合作社"</f>
        <v>南关合作社</v>
      </c>
      <c r="T9" s="27">
        <f t="shared" si="1"/>
        <v>0</v>
      </c>
      <c r="U9" s="31"/>
      <c r="V9" s="29">
        <f t="shared" si="2"/>
        <v>1</v>
      </c>
      <c r="W9" s="32" t="s">
        <v>35</v>
      </c>
    </row>
    <row r="10" s="2" customFormat="1" ht="24" customHeight="1" spans="1:23">
      <c r="A10" s="8"/>
      <c r="B10" s="9" t="s">
        <v>36</v>
      </c>
      <c r="C10" s="10">
        <v>142816.64</v>
      </c>
      <c r="D10" s="9" t="s">
        <v>36</v>
      </c>
      <c r="E10" s="13">
        <v>132552.24</v>
      </c>
      <c r="F10" s="11"/>
      <c r="G10" s="12" t="s">
        <v>37</v>
      </c>
      <c r="H10" s="10">
        <v>229501.61</v>
      </c>
      <c r="I10" s="12" t="s">
        <v>37</v>
      </c>
      <c r="J10" s="10">
        <v>47491.91</v>
      </c>
      <c r="K10" s="16"/>
      <c r="L10" s="9"/>
      <c r="M10" s="10"/>
      <c r="N10" s="14" t="s">
        <v>38</v>
      </c>
      <c r="O10" s="10">
        <v>183429.75</v>
      </c>
      <c r="P10" s="22"/>
      <c r="Q10" s="27" t="str">
        <f>B10&amp;"村委"</f>
        <v>西城庄村委</v>
      </c>
      <c r="R10" s="30">
        <f t="shared" si="0"/>
        <v>0</v>
      </c>
      <c r="S10" s="27" t="str">
        <f t="shared" ref="S10:S21" si="3">D10&amp;"合作社"</f>
        <v>西城庄合作社</v>
      </c>
      <c r="T10" s="27">
        <f t="shared" si="1"/>
        <v>1</v>
      </c>
      <c r="U10" s="31"/>
      <c r="V10" s="29">
        <f t="shared" si="2"/>
        <v>1</v>
      </c>
      <c r="W10" s="32" t="s">
        <v>39</v>
      </c>
    </row>
    <row r="11" s="2" customFormat="1" ht="24" customHeight="1" spans="1:23">
      <c r="A11" s="8"/>
      <c r="B11" s="9"/>
      <c r="C11" s="10"/>
      <c r="D11" s="14" t="s">
        <v>40</v>
      </c>
      <c r="E11" s="15" t="s">
        <v>41</v>
      </c>
      <c r="F11" s="11"/>
      <c r="G11" s="12"/>
      <c r="H11" s="10"/>
      <c r="I11" s="12" t="s">
        <v>42</v>
      </c>
      <c r="J11" s="10">
        <v>115159.12</v>
      </c>
      <c r="K11" s="16"/>
      <c r="L11" s="9"/>
      <c r="M11" s="10"/>
      <c r="N11" s="14" t="s">
        <v>43</v>
      </c>
      <c r="O11" s="10">
        <v>147900</v>
      </c>
      <c r="P11" s="22"/>
      <c r="Q11" s="27"/>
      <c r="R11" s="33"/>
      <c r="S11" s="27" t="str">
        <f t="shared" si="3"/>
        <v>赵家庄合作社</v>
      </c>
      <c r="T11" s="27">
        <f t="shared" si="1"/>
        <v>1</v>
      </c>
      <c r="U11" s="33"/>
      <c r="V11" s="29">
        <f t="shared" si="2"/>
        <v>1</v>
      </c>
      <c r="W11" s="32" t="s">
        <v>44</v>
      </c>
    </row>
    <row r="12" s="2" customFormat="1" ht="24" customHeight="1" spans="1:23">
      <c r="A12" s="8" t="s">
        <v>45</v>
      </c>
      <c r="B12" s="9" t="s">
        <v>46</v>
      </c>
      <c r="C12" s="10">
        <v>1061017.36</v>
      </c>
      <c r="D12" s="9" t="s">
        <v>46</v>
      </c>
      <c r="E12" s="10">
        <v>26400</v>
      </c>
      <c r="F12" s="11"/>
      <c r="G12" s="12" t="s">
        <v>47</v>
      </c>
      <c r="H12" s="10">
        <v>957362.59</v>
      </c>
      <c r="I12" s="12" t="s">
        <v>47</v>
      </c>
      <c r="J12" s="10">
        <v>475375.3</v>
      </c>
      <c r="K12" s="16"/>
      <c r="L12" s="9"/>
      <c r="M12" s="10"/>
      <c r="N12" s="14" t="s">
        <v>48</v>
      </c>
      <c r="O12" s="10">
        <v>90280</v>
      </c>
      <c r="P12" s="23" t="s">
        <v>45</v>
      </c>
      <c r="Q12" s="27" t="str">
        <f>B12&amp;"村委"</f>
        <v>东北阳村委</v>
      </c>
      <c r="R12" s="30">
        <f>COUNTIF($W$7:$W$63,Q12)</f>
        <v>0</v>
      </c>
      <c r="S12" s="27" t="str">
        <f t="shared" si="3"/>
        <v>东北阳合作社</v>
      </c>
      <c r="T12" s="27">
        <f t="shared" si="1"/>
        <v>1</v>
      </c>
      <c r="U12" s="30">
        <f>V12</f>
        <v>1</v>
      </c>
      <c r="V12" s="29">
        <f t="shared" si="2"/>
        <v>1</v>
      </c>
      <c r="W12" s="32" t="s">
        <v>49</v>
      </c>
    </row>
    <row r="13" s="2" customFormat="1" ht="24" customHeight="1" spans="1:23">
      <c r="A13" s="8"/>
      <c r="B13" s="9"/>
      <c r="C13" s="10"/>
      <c r="D13" s="9" t="s">
        <v>50</v>
      </c>
      <c r="E13" s="10">
        <v>42588.15</v>
      </c>
      <c r="F13" s="16" t="s">
        <v>51</v>
      </c>
      <c r="G13" s="9" t="s">
        <v>52</v>
      </c>
      <c r="H13" s="10">
        <v>406457.12</v>
      </c>
      <c r="I13" s="9" t="s">
        <v>52</v>
      </c>
      <c r="J13" s="10">
        <v>38972</v>
      </c>
      <c r="K13" s="16"/>
      <c r="L13" s="9" t="s">
        <v>53</v>
      </c>
      <c r="M13" s="10">
        <v>1001698.19</v>
      </c>
      <c r="N13" s="9" t="s">
        <v>53</v>
      </c>
      <c r="O13" s="10">
        <v>116327</v>
      </c>
      <c r="P13" s="23"/>
      <c r="Q13" s="27"/>
      <c r="R13" s="33"/>
      <c r="S13" s="27" t="str">
        <f t="shared" si="3"/>
        <v>曲里合作社</v>
      </c>
      <c r="T13" s="27">
        <f t="shared" si="1"/>
        <v>1</v>
      </c>
      <c r="U13" s="31"/>
      <c r="V13" s="29">
        <f t="shared" si="2"/>
        <v>1</v>
      </c>
      <c r="W13" s="32" t="s">
        <v>54</v>
      </c>
    </row>
    <row r="14" s="2" customFormat="1" ht="24" customHeight="1" spans="1:23">
      <c r="A14" s="8"/>
      <c r="B14" s="9" t="s">
        <v>55</v>
      </c>
      <c r="C14" s="10">
        <v>96803.55</v>
      </c>
      <c r="D14" s="9" t="s">
        <v>55</v>
      </c>
      <c r="E14" s="10">
        <v>114627.5</v>
      </c>
      <c r="F14" s="16"/>
      <c r="G14" s="9" t="s">
        <v>56</v>
      </c>
      <c r="H14" s="10">
        <v>345791</v>
      </c>
      <c r="I14" s="9" t="s">
        <v>56</v>
      </c>
      <c r="J14" s="15" t="s">
        <v>41</v>
      </c>
      <c r="K14" s="16"/>
      <c r="L14" s="9"/>
      <c r="M14" s="10"/>
      <c r="N14" s="14" t="s">
        <v>57</v>
      </c>
      <c r="O14" s="10">
        <v>410446</v>
      </c>
      <c r="P14" s="23"/>
      <c r="Q14" s="27" t="str">
        <f>B14&amp;"村委"</f>
        <v>西港村委</v>
      </c>
      <c r="R14" s="27">
        <f>COUNTIF($W$7:$W$63,Q14)</f>
        <v>0</v>
      </c>
      <c r="S14" s="27" t="str">
        <f t="shared" si="3"/>
        <v>西港合作社</v>
      </c>
      <c r="T14" s="27">
        <f t="shared" si="1"/>
        <v>0</v>
      </c>
      <c r="U14" s="31"/>
      <c r="V14" s="29">
        <f t="shared" si="2"/>
        <v>0</v>
      </c>
      <c r="W14" s="32" t="s">
        <v>58</v>
      </c>
    </row>
    <row r="15" s="2" customFormat="1" ht="24" customHeight="1" spans="1:23">
      <c r="A15" s="8"/>
      <c r="B15" s="9" t="s">
        <v>59</v>
      </c>
      <c r="C15" s="10">
        <v>58595.4</v>
      </c>
      <c r="D15" s="9" t="s">
        <v>59</v>
      </c>
      <c r="E15" s="10">
        <v>371362.29</v>
      </c>
      <c r="F15" s="16"/>
      <c r="G15" s="9"/>
      <c r="H15" s="10"/>
      <c r="I15" s="9" t="s">
        <v>60</v>
      </c>
      <c r="J15" s="10">
        <v>5412.65</v>
      </c>
      <c r="K15" s="16"/>
      <c r="L15" s="9" t="s">
        <v>61</v>
      </c>
      <c r="M15" s="10">
        <v>95581</v>
      </c>
      <c r="N15" s="9" t="s">
        <v>61</v>
      </c>
      <c r="O15" s="10">
        <v>126363.75</v>
      </c>
      <c r="P15" s="23"/>
      <c r="Q15" s="27" t="str">
        <f>B15&amp;"村委"</f>
        <v>上峪村委</v>
      </c>
      <c r="R15" s="27">
        <f>COUNTIF($W$7:$W$63,Q15)</f>
        <v>0</v>
      </c>
      <c r="S15" s="27" t="str">
        <f t="shared" si="3"/>
        <v>上峪合作社</v>
      </c>
      <c r="T15" s="27">
        <f t="shared" si="1"/>
        <v>1</v>
      </c>
      <c r="U15" s="31"/>
      <c r="V15" s="29">
        <f t="shared" si="2"/>
        <v>1</v>
      </c>
      <c r="W15" s="32" t="s">
        <v>62</v>
      </c>
    </row>
    <row r="16" s="2" customFormat="1" ht="24" customHeight="1" spans="1:27">
      <c r="A16" s="8"/>
      <c r="B16" s="9" t="s">
        <v>63</v>
      </c>
      <c r="C16" s="10">
        <v>318350.26</v>
      </c>
      <c r="D16" s="9" t="s">
        <v>63</v>
      </c>
      <c r="E16" s="10">
        <v>313366.62</v>
      </c>
      <c r="F16" s="16"/>
      <c r="G16" s="9" t="s">
        <v>64</v>
      </c>
      <c r="H16" s="10">
        <v>131555</v>
      </c>
      <c r="I16" s="9" t="s">
        <v>64</v>
      </c>
      <c r="J16" s="10">
        <v>44678.45</v>
      </c>
      <c r="K16" s="24" t="s">
        <v>65</v>
      </c>
      <c r="L16" s="9" t="s">
        <v>66</v>
      </c>
      <c r="M16" s="10">
        <v>0</v>
      </c>
      <c r="N16" s="9" t="s">
        <v>66</v>
      </c>
      <c r="O16" s="10">
        <v>3486967.84</v>
      </c>
      <c r="P16" s="23"/>
      <c r="Q16" s="27" t="str">
        <f>B16&amp;"村委"</f>
        <v>兴庄村委</v>
      </c>
      <c r="R16" s="27">
        <f>COUNTIF($W$7:$W$63,Q16)</f>
        <v>0</v>
      </c>
      <c r="S16" s="27" t="str">
        <f t="shared" si="3"/>
        <v>兴庄合作社</v>
      </c>
      <c r="T16" s="27">
        <f t="shared" si="1"/>
        <v>1</v>
      </c>
      <c r="U16" s="31"/>
      <c r="V16" s="29">
        <f t="shared" si="2"/>
        <v>1</v>
      </c>
      <c r="W16" s="32" t="s">
        <v>67</v>
      </c>
      <c r="Y16" s="34"/>
      <c r="Z16" s="34"/>
      <c r="AA16" s="34"/>
    </row>
    <row r="17" s="2" customFormat="1" ht="24" customHeight="1" spans="1:27">
      <c r="A17" s="8"/>
      <c r="B17" s="9" t="s">
        <v>68</v>
      </c>
      <c r="C17" s="10">
        <v>865136.9</v>
      </c>
      <c r="D17" s="9" t="s">
        <v>68</v>
      </c>
      <c r="E17" s="10">
        <v>643456.7</v>
      </c>
      <c r="F17" s="16"/>
      <c r="G17" s="9"/>
      <c r="H17" s="10"/>
      <c r="I17" s="9" t="s">
        <v>69</v>
      </c>
      <c r="J17" s="10">
        <v>79405.88</v>
      </c>
      <c r="K17" s="24"/>
      <c r="L17" s="9" t="s">
        <v>70</v>
      </c>
      <c r="M17" s="10">
        <v>126078</v>
      </c>
      <c r="N17" s="9" t="s">
        <v>70</v>
      </c>
      <c r="O17" s="10">
        <v>27087</v>
      </c>
      <c r="P17" s="23"/>
      <c r="Q17" s="27" t="str">
        <f>B17&amp;"村委"</f>
        <v>南丰沟村委</v>
      </c>
      <c r="R17" s="30">
        <f>COUNTIF($W$7:$W$63,Q17)</f>
        <v>0</v>
      </c>
      <c r="S17" s="27" t="str">
        <f t="shared" si="3"/>
        <v>南丰沟合作社</v>
      </c>
      <c r="T17" s="27">
        <f t="shared" si="1"/>
        <v>0</v>
      </c>
      <c r="U17" s="31"/>
      <c r="V17" s="29">
        <f t="shared" si="2"/>
        <v>0</v>
      </c>
      <c r="W17" s="32" t="s">
        <v>71</v>
      </c>
      <c r="Y17" s="34"/>
      <c r="Z17" s="34"/>
      <c r="AA17" s="34"/>
    </row>
    <row r="18" s="2" customFormat="1" ht="24" customHeight="1" spans="1:23">
      <c r="A18" s="8"/>
      <c r="B18" s="9"/>
      <c r="C18" s="10"/>
      <c r="D18" s="9" t="s">
        <v>72</v>
      </c>
      <c r="E18" s="10">
        <v>708397.48</v>
      </c>
      <c r="F18" s="16"/>
      <c r="G18" s="9" t="s">
        <v>73</v>
      </c>
      <c r="H18" s="10">
        <v>194813.06</v>
      </c>
      <c r="I18" s="9" t="s">
        <v>73</v>
      </c>
      <c r="J18" s="10">
        <v>564660.64</v>
      </c>
      <c r="K18" s="24"/>
      <c r="L18" s="9" t="s">
        <v>74</v>
      </c>
      <c r="M18" s="10">
        <v>375100.49</v>
      </c>
      <c r="N18" s="9" t="s">
        <v>74</v>
      </c>
      <c r="O18" s="10">
        <v>1316832.81</v>
      </c>
      <c r="P18" s="23"/>
      <c r="Q18" s="27"/>
      <c r="R18" s="31"/>
      <c r="S18" s="27" t="str">
        <f t="shared" si="3"/>
        <v>南丰合作社</v>
      </c>
      <c r="T18" s="27">
        <f t="shared" si="1"/>
        <v>0</v>
      </c>
      <c r="U18" s="31"/>
      <c r="V18" s="29">
        <f t="shared" si="2"/>
        <v>0</v>
      </c>
      <c r="W18" s="32" t="s">
        <v>75</v>
      </c>
    </row>
    <row r="19" s="2" customFormat="1" ht="24" customHeight="1" spans="1:23">
      <c r="A19" s="8"/>
      <c r="B19" s="9"/>
      <c r="C19" s="10"/>
      <c r="D19" s="9" t="s">
        <v>76</v>
      </c>
      <c r="E19" s="10">
        <v>539596.17</v>
      </c>
      <c r="F19" s="16"/>
      <c r="G19" s="9" t="s">
        <v>77</v>
      </c>
      <c r="H19" s="10">
        <v>64286.47</v>
      </c>
      <c r="I19" s="9" t="s">
        <v>77</v>
      </c>
      <c r="J19" s="10">
        <v>2991615.88</v>
      </c>
      <c r="K19" s="24"/>
      <c r="L19" s="9" t="s">
        <v>78</v>
      </c>
      <c r="M19" s="10">
        <v>114992.95</v>
      </c>
      <c r="N19" s="9" t="s">
        <v>78</v>
      </c>
      <c r="O19" s="10">
        <v>793352.52</v>
      </c>
      <c r="P19" s="23"/>
      <c r="Q19" s="27"/>
      <c r="R19" s="33"/>
      <c r="S19" s="27" t="str">
        <f t="shared" si="3"/>
        <v>西里合作社</v>
      </c>
      <c r="T19" s="27">
        <f t="shared" si="1"/>
        <v>1</v>
      </c>
      <c r="U19" s="31"/>
      <c r="V19" s="29">
        <f t="shared" si="2"/>
        <v>1</v>
      </c>
      <c r="W19" s="32" t="s">
        <v>79</v>
      </c>
    </row>
    <row r="20" s="2" customFormat="1" ht="24" customHeight="1" spans="1:26">
      <c r="A20" s="8"/>
      <c r="B20" s="9" t="s">
        <v>80</v>
      </c>
      <c r="C20" s="10">
        <v>584641.49</v>
      </c>
      <c r="D20" s="9" t="s">
        <v>80</v>
      </c>
      <c r="E20" s="10">
        <v>428396.75</v>
      </c>
      <c r="F20" s="16"/>
      <c r="G20" s="9" t="s">
        <v>81</v>
      </c>
      <c r="H20" s="10">
        <v>97852.25</v>
      </c>
      <c r="I20" s="9" t="s">
        <v>81</v>
      </c>
      <c r="J20" s="10">
        <v>135321.92</v>
      </c>
      <c r="K20" s="25" t="s">
        <v>82</v>
      </c>
      <c r="L20" s="25"/>
      <c r="M20" s="26">
        <f>SUM(E4:E21,H4:H21,J4:J21,M4:M19,O4:O19,O19)</f>
        <v>34457772.72</v>
      </c>
      <c r="N20" s="26"/>
      <c r="O20" s="26"/>
      <c r="P20" s="23"/>
      <c r="Q20" s="27" t="str">
        <f>B20&amp;"村委"</f>
        <v>西河底村委</v>
      </c>
      <c r="R20" s="27">
        <f>COUNTIF($W$7:$W$63,Q20)</f>
        <v>0</v>
      </c>
      <c r="S20" s="27" t="str">
        <f t="shared" si="3"/>
        <v>西河底合作社</v>
      </c>
      <c r="T20" s="27">
        <f t="shared" si="1"/>
        <v>1</v>
      </c>
      <c r="U20" s="31"/>
      <c r="V20" s="29">
        <f t="shared" si="2"/>
        <v>1</v>
      </c>
      <c r="Z20" s="35"/>
    </row>
    <row r="21" s="2" customFormat="1" ht="24" customHeight="1" spans="1:26">
      <c r="A21" s="8"/>
      <c r="B21" s="9" t="s">
        <v>83</v>
      </c>
      <c r="C21" s="10">
        <v>112316.74</v>
      </c>
      <c r="D21" s="9" t="s">
        <v>83</v>
      </c>
      <c r="E21" s="10">
        <v>120849.28</v>
      </c>
      <c r="F21" s="16"/>
      <c r="G21" s="9" t="s">
        <v>84</v>
      </c>
      <c r="H21" s="10">
        <v>79908.6</v>
      </c>
      <c r="I21" s="9" t="s">
        <v>84</v>
      </c>
      <c r="J21" s="10">
        <v>141789.2</v>
      </c>
      <c r="K21" s="25"/>
      <c r="L21" s="25"/>
      <c r="M21" s="26"/>
      <c r="N21" s="26"/>
      <c r="O21" s="26"/>
      <c r="P21" s="23"/>
      <c r="Q21" s="27" t="str">
        <f>B21&amp;"村委"</f>
        <v>阳泽河村委</v>
      </c>
      <c r="R21" s="27">
        <f>COUNTIF($W$7:$W$63,Q21)</f>
        <v>1</v>
      </c>
      <c r="S21" s="27" t="str">
        <f t="shared" si="3"/>
        <v>阳泽河合作社</v>
      </c>
      <c r="T21" s="27">
        <f t="shared" si="1"/>
        <v>1</v>
      </c>
      <c r="U21" s="33"/>
      <c r="V21" s="29">
        <f t="shared" si="2"/>
        <v>2</v>
      </c>
      <c r="Z21" s="35"/>
    </row>
    <row r="22" customHeight="1" spans="22:23">
      <c r="V22" s="2"/>
      <c r="W22" s="32" t="s">
        <v>85</v>
      </c>
    </row>
    <row r="23" customHeight="1" spans="22:23">
      <c r="V23" s="2"/>
      <c r="W23" s="32" t="s">
        <v>86</v>
      </c>
    </row>
    <row r="24" customHeight="1" spans="22:23">
      <c r="V24" s="2" t="e">
        <v>#REF!</v>
      </c>
      <c r="W24" s="32" t="s">
        <v>87</v>
      </c>
    </row>
    <row r="25" customHeight="1" spans="22:23">
      <c r="V25" s="2" t="e">
        <v>#REF!</v>
      </c>
      <c r="W25" s="32" t="s">
        <v>88</v>
      </c>
    </row>
    <row r="26" customHeight="1" spans="22:23">
      <c r="V26" s="2" t="e">
        <v>#REF!</v>
      </c>
      <c r="W26" s="32" t="s">
        <v>89</v>
      </c>
    </row>
    <row r="27" customHeight="1" spans="22:23">
      <c r="V27" s="2"/>
      <c r="W27" s="32" t="s">
        <v>90</v>
      </c>
    </row>
    <row r="28" customHeight="1" spans="22:23">
      <c r="V28" s="2" t="e">
        <v>#REF!</v>
      </c>
      <c r="W28" s="32" t="s">
        <v>91</v>
      </c>
    </row>
    <row r="29" customHeight="1" spans="22:23">
      <c r="V29" s="2"/>
      <c r="W29" s="32" t="s">
        <v>92</v>
      </c>
    </row>
    <row r="30" customHeight="1" spans="22:23">
      <c r="V30" s="2"/>
      <c r="W30" s="32" t="s">
        <v>93</v>
      </c>
    </row>
    <row r="31" customHeight="1" spans="22:23">
      <c r="V31" s="2"/>
      <c r="W31" s="32" t="s">
        <v>94</v>
      </c>
    </row>
    <row r="32" customHeight="1" spans="22:23">
      <c r="V32" s="2" t="e">
        <v>#REF!</v>
      </c>
      <c r="W32" s="32" t="s">
        <v>95</v>
      </c>
    </row>
    <row r="33" customHeight="1" spans="22:23">
      <c r="V33" s="2"/>
      <c r="W33" s="32" t="s">
        <v>96</v>
      </c>
    </row>
    <row r="34" customHeight="1" spans="22:23">
      <c r="V34" s="2"/>
      <c r="W34" s="32" t="s">
        <v>97</v>
      </c>
    </row>
    <row r="35" customHeight="1" spans="22:23">
      <c r="V35" s="2"/>
      <c r="W35" s="32" t="s">
        <v>98</v>
      </c>
    </row>
    <row r="36" customHeight="1" spans="23:23">
      <c r="W36" s="32" t="s">
        <v>99</v>
      </c>
    </row>
    <row r="37" customHeight="1" spans="23:23">
      <c r="W37" s="32" t="s">
        <v>100</v>
      </c>
    </row>
    <row r="38" customHeight="1" spans="23:23">
      <c r="W38" s="32" t="s">
        <v>101</v>
      </c>
    </row>
    <row r="39" customHeight="1" spans="23:23">
      <c r="W39" s="32" t="s">
        <v>102</v>
      </c>
    </row>
    <row r="40" customHeight="1" spans="23:23">
      <c r="W40" s="32" t="s">
        <v>103</v>
      </c>
    </row>
    <row r="41" customHeight="1" spans="23:23">
      <c r="W41" s="32" t="s">
        <v>104</v>
      </c>
    </row>
    <row r="42" customHeight="1" spans="23:23">
      <c r="W42" s="32" t="s">
        <v>105</v>
      </c>
    </row>
    <row r="43" customHeight="1" spans="23:23">
      <c r="W43" s="32" t="s">
        <v>106</v>
      </c>
    </row>
    <row r="44" customHeight="1" spans="23:23">
      <c r="W44" s="32" t="s">
        <v>107</v>
      </c>
    </row>
    <row r="45" customHeight="1" spans="23:23">
      <c r="W45" s="32" t="s">
        <v>108</v>
      </c>
    </row>
    <row r="46" customHeight="1" spans="23:23">
      <c r="W46" s="32" t="s">
        <v>109</v>
      </c>
    </row>
    <row r="47" customHeight="1" spans="23:23">
      <c r="W47" s="32" t="s">
        <v>110</v>
      </c>
    </row>
    <row r="48" customHeight="1" spans="23:23">
      <c r="W48" s="32" t="s">
        <v>111</v>
      </c>
    </row>
    <row r="49" customHeight="1" spans="23:23">
      <c r="W49" s="32" t="s">
        <v>112</v>
      </c>
    </row>
    <row r="50" customHeight="1" spans="23:23">
      <c r="W50" s="32" t="s">
        <v>113</v>
      </c>
    </row>
    <row r="51" customHeight="1" spans="23:23">
      <c r="W51" s="32" t="s">
        <v>114</v>
      </c>
    </row>
    <row r="52" customHeight="1" spans="23:23">
      <c r="W52" s="32" t="s">
        <v>115</v>
      </c>
    </row>
    <row r="53" customHeight="1" spans="23:23">
      <c r="W53" s="32" t="s">
        <v>116</v>
      </c>
    </row>
    <row r="54" customHeight="1" spans="23:23">
      <c r="W54" s="32" t="s">
        <v>117</v>
      </c>
    </row>
    <row r="55" customHeight="1" spans="23:23">
      <c r="W55" s="32" t="s">
        <v>118</v>
      </c>
    </row>
    <row r="56" customHeight="1" spans="23:23">
      <c r="W56" s="32" t="s">
        <v>119</v>
      </c>
    </row>
    <row r="57" customHeight="1" spans="23:23">
      <c r="W57" s="32" t="s">
        <v>120</v>
      </c>
    </row>
    <row r="58" customHeight="1" spans="23:23">
      <c r="W58" s="32" t="s">
        <v>121</v>
      </c>
    </row>
    <row r="59" customHeight="1" spans="23:23">
      <c r="W59" s="32" t="s">
        <v>122</v>
      </c>
    </row>
  </sheetData>
  <sheetProtection formatCells="0" formatColumns="0" formatRows="0" insertRows="0" insertColumns="0" insertHyperlinks="0" deleteColumns="0" deleteRows="0" sort="0" autoFilter="0" pivotTables="0"/>
  <autoFilter ref="A3:W59">
    <extLst/>
  </autoFilter>
  <mergeCells count="41">
    <mergeCell ref="A1:O1"/>
    <mergeCell ref="P1:U1"/>
    <mergeCell ref="K2:N2"/>
    <mergeCell ref="A4:A11"/>
    <mergeCell ref="A12:A21"/>
    <mergeCell ref="B10:B11"/>
    <mergeCell ref="B12:B13"/>
    <mergeCell ref="B17:B19"/>
    <mergeCell ref="C10:C11"/>
    <mergeCell ref="C12:C13"/>
    <mergeCell ref="C17:C19"/>
    <mergeCell ref="F4:F12"/>
    <mergeCell ref="F13:F21"/>
    <mergeCell ref="G8:G9"/>
    <mergeCell ref="G10:G11"/>
    <mergeCell ref="G14:G15"/>
    <mergeCell ref="G16:G17"/>
    <mergeCell ref="H8:H9"/>
    <mergeCell ref="H10:H11"/>
    <mergeCell ref="H14:H15"/>
    <mergeCell ref="H16:H17"/>
    <mergeCell ref="K4:K15"/>
    <mergeCell ref="K16:K19"/>
    <mergeCell ref="L6:L12"/>
    <mergeCell ref="L13:L14"/>
    <mergeCell ref="M6:M12"/>
    <mergeCell ref="M13:M14"/>
    <mergeCell ref="P4:P11"/>
    <mergeCell ref="P12:P21"/>
    <mergeCell ref="Q10:Q11"/>
    <mergeCell ref="Q12:Q13"/>
    <mergeCell ref="Q17:Q19"/>
    <mergeCell ref="R10:R11"/>
    <mergeCell ref="R12:R13"/>
    <mergeCell ref="R17:R19"/>
    <mergeCell ref="U4:U11"/>
    <mergeCell ref="U12:U21"/>
    <mergeCell ref="Z20:Z21"/>
    <mergeCell ref="Y16:AA17"/>
    <mergeCell ref="K20:L21"/>
    <mergeCell ref="M20:O21"/>
  </mergeCells>
  <conditionalFormatting sqref="W4:X19">
    <cfRule type="expression" dxfId="0" priority="1">
      <formula>AND(SUMPRODUCT(IFERROR(1*(($W$4:$X$19&amp;"x")=(W4&amp;"x")),0))&gt;1,NOT(ISBLANK(W4)))</formula>
    </cfRule>
  </conditionalFormatting>
  <pageMargins left="0.66875" right="0.511805555555556" top="0.550694444444444" bottom="0.236111111111111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企业用户_282967631</cp:lastModifiedBy>
  <dcterms:created xsi:type="dcterms:W3CDTF">2025-03-13T03:15:00Z</dcterms:created>
  <dcterms:modified xsi:type="dcterms:W3CDTF">2025-04-27T00:42:00Z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DD1C4D11104F47A3A9D2068318597799_13</vt:lpwstr>
  </property>
  <property fmtid="{D5CDD505-2E9C-101B-9397-08002B2CF9AE}" pid="3" name="KSOProductBuildVer">
    <vt:lpwstr>2052-12.1.0.16729</vt:lpwstr>
  </property>
</Properties>
</file>