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tabRatio="978"/>
  </bookViews>
  <sheets>
    <sheet name="封面2025nb" sheetId="1" r:id="rId1"/>
    <sheet name="目录2025nb" sheetId="2" r:id="rId2"/>
    <sheet name="医疗资2025nb01" sheetId="3" r:id="rId3"/>
    <sheet name="医疗收支2025nb02" sheetId="4" r:id="rId4"/>
    <sheet name="医疗暂2025nb03" sheetId="5" r:id="rId5"/>
    <sheet name="其医资2028nb04" sheetId="6" r:id="rId6"/>
    <sheet name="其医收支2025nb05-1" sheetId="7" r:id="rId7"/>
    <sheet name="其医收支2025nb05-2" sheetId="8" r:id="rId8"/>
    <sheet name="其医暂2025nb06" sheetId="9" r:id="rId9"/>
    <sheet name="居民资2025nb07" sheetId="10" r:id="rId10"/>
    <sheet name="居民收支2025nb08" sheetId="11" r:id="rId11"/>
    <sheet name="居民医疗暂2025nb09" sheetId="12" r:id="rId12"/>
    <sheet name="医疗救助资产负债表2025nb10" sheetId="13" r:id="rId13"/>
    <sheet name="医疗救助收支表2025nb11" sheetId="14" r:id="rId14"/>
    <sheet name="补充资料表一2025nbb01" sheetId="15" r:id="rId15"/>
    <sheet name="补充资料表二2025nbb02" sheetId="16" r:id="rId16"/>
    <sheet name="补充资料表三2025nbb03" sheetId="17" r:id="rId17"/>
    <sheet name="补充资料表四2025nbb04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B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14.xml><?xml version="1.0" encoding="utf-8"?>
<comments xmlns="http://schemas.openxmlformats.org/spreadsheetml/2006/main">
  <authors>
    <author/>
  </authors>
  <commentLis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15.xml><?xml version="1.0" encoding="utf-8"?>
<comments xmlns="http://schemas.openxmlformats.org/spreadsheetml/2006/main">
  <authors>
    <author/>
  </authors>
  <commentList>
    <comment ref="A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16.xml><?xml version="1.0" encoding="utf-8"?>
<comments xmlns="http://schemas.openxmlformats.org/spreadsheetml/2006/main">
  <authors>
    <author/>
  </authors>
  <commentList>
    <comment ref="B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sharedStrings.xml><?xml version="1.0" encoding="utf-8"?>
<sst xmlns="http://schemas.openxmlformats.org/spreadsheetml/2006/main" count="810" uniqueCount="428">
  <si>
    <t>附件3</t>
  </si>
  <si>
    <t>2 0 2 5年 度 医 疗 保 障 基 金 年 报 表</t>
  </si>
  <si>
    <t>编制单位:</t>
  </si>
  <si>
    <t>襄垣县医疗保险管理服务中心</t>
  </si>
  <si>
    <t>单位负责人:</t>
  </si>
  <si>
    <t>财务负责人:</t>
  </si>
  <si>
    <t>制表人:</t>
  </si>
  <si>
    <t>吴亚雄</t>
  </si>
  <si>
    <t>报出时间:</t>
  </si>
  <si>
    <t>2026年01月15日</t>
  </si>
  <si>
    <t>国家医保局印制</t>
  </si>
  <si>
    <t>二〇二五年</t>
  </si>
  <si>
    <t>目     录</t>
  </si>
  <si>
    <t>一、职工基本医疗保险(含生育保险)基金资产负债表…………………………………………………………………………</t>
  </si>
  <si>
    <t>年报 01 表</t>
  </si>
  <si>
    <t>二、职工基本医疗保险(含生育保险)基金收支表………………………………………………………………………………</t>
  </si>
  <si>
    <t>年报 02 表</t>
  </si>
  <si>
    <t>三、职工基本医疗保险(含生育保险)基金暂收、暂付款明细表…………………………………………………………………………………</t>
  </si>
  <si>
    <t>年报 03 表</t>
  </si>
  <si>
    <t>四、其他医疗保障基金资产负债表…………………………………………………………………………………………………</t>
  </si>
  <si>
    <t>年报 04 表</t>
  </si>
  <si>
    <t>五、其他医疗保障基金收支表………………………………………………………………………………………………………</t>
  </si>
  <si>
    <t>年报 05-1、05-2 表</t>
  </si>
  <si>
    <t>六、其他医疗保障基金暂收、暂付款明细表………………………………………………………………………………………</t>
  </si>
  <si>
    <t>年报 06 表</t>
  </si>
  <si>
    <t>七、城乡居民基本医疗保险基金资产负债表………………………………………………………………………………………</t>
  </si>
  <si>
    <t>年报 07 表</t>
  </si>
  <si>
    <t>八、城乡居民基本医疗保险基金收支表  …………………………………………………………………………………………</t>
  </si>
  <si>
    <t>年报 08 表</t>
  </si>
  <si>
    <t>九、城乡居民基本医疗保险基金暂收、暂付款明细表  …………………………………………………………………………</t>
  </si>
  <si>
    <t>年报 09 表</t>
  </si>
  <si>
    <t>十、城乡医疗救助基金资产负债表  ……………………………………………………………………………………………………</t>
  </si>
  <si>
    <t>年报 10 表</t>
  </si>
  <si>
    <t>十一、城乡医疗救助基金收支表  …………………………………………………………………………………………………………</t>
  </si>
  <si>
    <t>年报 11 表</t>
  </si>
  <si>
    <t>十二、医疗、生育保险基金资产负债补充资料表…………………………………………………………………………………</t>
  </si>
  <si>
    <t>年报 补01 表</t>
  </si>
  <si>
    <t>十三、医疗、生育保险征缴收入和待遇发放补充资料表…………………………………………………………………………</t>
  </si>
  <si>
    <t>年报 补02 表</t>
  </si>
  <si>
    <t>十四、医疗、生育保险基金征缴收入补充资料表…………………………………………………………………………………</t>
  </si>
  <si>
    <t>年报 补03 表</t>
  </si>
  <si>
    <t>十五、医疗、生育保险基金其他收支明细表………………………………………………………………………………………</t>
  </si>
  <si>
    <t>年报 补04 表</t>
  </si>
  <si>
    <t xml:space="preserve">  职工基本医疗保险(含生育保险)基金资产负债表</t>
  </si>
  <si>
    <t>年报01表</t>
  </si>
  <si>
    <t>填报单位:</t>
  </si>
  <si>
    <t>2025年</t>
  </si>
  <si>
    <t>单位:元</t>
  </si>
  <si>
    <t>行    号</t>
  </si>
  <si>
    <t>项    目</t>
  </si>
  <si>
    <t>年初数</t>
  </si>
  <si>
    <t>期末数</t>
  </si>
  <si>
    <t>1</t>
  </si>
  <si>
    <t>一、资产</t>
  </si>
  <si>
    <t>2</t>
  </si>
  <si>
    <t xml:space="preserve">      库存现金</t>
  </si>
  <si>
    <t>3</t>
  </si>
  <si>
    <t xml:space="preserve">      支出户存款</t>
  </si>
  <si>
    <t>4</t>
  </si>
  <si>
    <t xml:space="preserve">      财政专户存款</t>
  </si>
  <si>
    <t>5</t>
  </si>
  <si>
    <t xml:space="preserve">      暂付款</t>
  </si>
  <si>
    <t>6</t>
  </si>
  <si>
    <t xml:space="preserve">      债券投资</t>
  </si>
  <si>
    <t>7</t>
  </si>
  <si>
    <t>二、负债</t>
  </si>
  <si>
    <t>8</t>
  </si>
  <si>
    <t xml:space="preserve">      暂收款</t>
  </si>
  <si>
    <t>9</t>
  </si>
  <si>
    <t xml:space="preserve">      借入款项</t>
  </si>
  <si>
    <t>10</t>
  </si>
  <si>
    <t>三、净资产</t>
  </si>
  <si>
    <t>11</t>
  </si>
  <si>
    <t xml:space="preserve">      统账结合统筹基金</t>
  </si>
  <si>
    <t>12</t>
  </si>
  <si>
    <t xml:space="preserve">      个人账户基金</t>
  </si>
  <si>
    <t>13</t>
  </si>
  <si>
    <t xml:space="preserve">      单建统筹基金</t>
  </si>
  <si>
    <t>注:收入户存款、国库存款统一在财政专户存款中填列。</t>
  </si>
  <si>
    <t>纵向公式:1=2+3+4+5+6；7=8+9；10=11+12+13；10=1-7。</t>
  </si>
  <si>
    <t>职工基本医疗保险(含生育保险)基金收支表</t>
  </si>
  <si>
    <t>年报02表</t>
  </si>
  <si>
    <t>合  计</t>
  </si>
  <si>
    <t>统筹基金</t>
  </si>
  <si>
    <t>个人账户基金</t>
  </si>
  <si>
    <t>项  目</t>
  </si>
  <si>
    <t>小计</t>
  </si>
  <si>
    <t>统账结合</t>
  </si>
  <si>
    <t>单建统筹</t>
  </si>
  <si>
    <t>一、基本医疗保险费收入</t>
  </si>
  <si>
    <t>一、基本医疗保险待遇支出</t>
  </si>
  <si>
    <t xml:space="preserve">  (一)单位缴费</t>
  </si>
  <si>
    <t xml:space="preserve"> (一)在职职工医疗保险待遇支出</t>
  </si>
  <si>
    <t xml:space="preserve">    其中:生育保险收入</t>
  </si>
  <si>
    <t>其中:个人账户负担近亲属医疗费用</t>
  </si>
  <si>
    <t>-</t>
  </si>
  <si>
    <t xml:space="preserve">  (二)个人缴费</t>
  </si>
  <si>
    <t xml:space="preserve">      (1)住院支出</t>
  </si>
  <si>
    <t>二、利息收入</t>
  </si>
  <si>
    <t xml:space="preserve">      (2)门诊慢特病</t>
  </si>
  <si>
    <t xml:space="preserve">    (一)定期利息</t>
  </si>
  <si>
    <t xml:space="preserve">      (3)普通门诊统筹</t>
  </si>
  <si>
    <t xml:space="preserve">    (二)活期利息</t>
  </si>
  <si>
    <t xml:space="preserve">      (4)定点药店医药费支出</t>
  </si>
  <si>
    <t>三、财政补贴收入</t>
  </si>
  <si>
    <t xml:space="preserve">      (5)生育医疗费支出</t>
  </si>
  <si>
    <t xml:space="preserve">   其中:对医保基金负担新冠
   病毒疫苗及接种费用的补助</t>
  </si>
  <si>
    <t xml:space="preserve">      (6)生育津贴支出</t>
  </si>
  <si>
    <t>四、其他收入</t>
  </si>
  <si>
    <t xml:space="preserve">      (7)其他</t>
  </si>
  <si>
    <t xml:space="preserve">    其中:滞纳金</t>
  </si>
  <si>
    <t xml:space="preserve">  (二)退休人员医疗保险待遇支出</t>
  </si>
  <si>
    <t>五、待转保险费收入</t>
  </si>
  <si>
    <t>六、待转利息收入</t>
  </si>
  <si>
    <t>七、转移收入</t>
  </si>
  <si>
    <t xml:space="preserve">      (4)定点药店医药费</t>
  </si>
  <si>
    <t xml:space="preserve">      (5)其他</t>
  </si>
  <si>
    <t>二、其他支出</t>
  </si>
  <si>
    <t>其中:划转长期护理保险支出</t>
  </si>
  <si>
    <t xml:space="preserve">     代缴近亲属参加居民医保缴费</t>
  </si>
  <si>
    <t>三、转移支出</t>
  </si>
  <si>
    <t>本年支出小计</t>
  </si>
  <si>
    <t>四、补助下级支出</t>
  </si>
  <si>
    <t>本年收入小计</t>
  </si>
  <si>
    <t xml:space="preserve">    其中:补助下级省级调剂金支出</t>
  </si>
  <si>
    <t>八、上级补助收入</t>
  </si>
  <si>
    <t>五、上解上级支出</t>
  </si>
  <si>
    <t xml:space="preserve">    其中:上级补助省级调剂金收入</t>
  </si>
  <si>
    <t xml:space="preserve">    其中:上解上级省级调剂金支出</t>
  </si>
  <si>
    <t>九、下级上解收入</t>
  </si>
  <si>
    <t>调剂后本年支出小计</t>
  </si>
  <si>
    <t xml:space="preserve">    其中:下级上解省级调剂金收入</t>
  </si>
  <si>
    <t>本年支出合计</t>
  </si>
  <si>
    <t>调剂后本年收入小计</t>
  </si>
  <si>
    <t>本年收支结余</t>
  </si>
  <si>
    <t>本年收入合计</t>
  </si>
  <si>
    <t xml:space="preserve">    其中:省级风险调剂金</t>
  </si>
  <si>
    <t>十、上年结余</t>
  </si>
  <si>
    <t>六、滚存结余</t>
  </si>
  <si>
    <t>总      计</t>
  </si>
  <si>
    <t xml:space="preserve">    1.根据《关于印发&lt;社会保险基金财务制度&gt;的通知》财社〔2017〕144号，职工基本医保统筹基金待遇支出包括住院费用支出、门诊慢特病和普通门诊统筹费用支出，包含生育医疗费用支出和生育津贴支出；职工基本医保个人账户待遇支出包括门诊费用支出、住院费用支出、在定点零售药店发生的医药费用支出；</t>
  </si>
  <si>
    <t xml:space="preserve">    2.开展长期护理保险制度试点的统筹地区，划转长期护理保险基金的支出在其他收支表“划转长期护理保险支出”中列支。     </t>
  </si>
  <si>
    <t xml:space="preserve">    3.纵向公式:1=2+4；2≧3；5=6+7；8≧9；10≧11；24=1+5+8+10+12+13+14；29=24+26+28；30=24+25+27；33=30+31；34=35+44；35=37+38+39+40+41+42+43；44=46+47+48+49+50；51≧52+53；55=34+51+54；60=55+57+59；61=55+56+58；62=30-61；64=31+62；66=61+64；33=66。</t>
  </si>
  <si>
    <t xml:space="preserve">    4.横向公式:合计=小计+个人账户基金；小计=统账结合+单建统筹；</t>
  </si>
  <si>
    <t>职工基本医疗保险(含生育保险)基金暂收、暂付款明细表</t>
  </si>
  <si>
    <t>年报03表</t>
  </si>
  <si>
    <t>暂    收     款</t>
  </si>
  <si>
    <t>暂   付   款</t>
  </si>
  <si>
    <t>金额</t>
  </si>
  <si>
    <t>一、暂收医疗保险费</t>
  </si>
  <si>
    <t>一、垫付医疗费</t>
  </si>
  <si>
    <t>二、暂存未付医疗费</t>
  </si>
  <si>
    <t>二、预付金</t>
  </si>
  <si>
    <t>其中:暂存保证金</t>
  </si>
  <si>
    <t>三、跨省异地就医预付金</t>
  </si>
  <si>
    <t>三、跨省异地就医资金</t>
  </si>
  <si>
    <t>四、省内异地就医预付金</t>
  </si>
  <si>
    <t>四、省内异地就医资金</t>
  </si>
  <si>
    <t>五、集中带量采购资金</t>
  </si>
  <si>
    <t>五、其他</t>
  </si>
  <si>
    <t>六、先行支付待遇</t>
  </si>
  <si>
    <t>七、预付新冠病毒疫苗费用</t>
  </si>
  <si>
    <t>八、其他</t>
  </si>
  <si>
    <t>总        计</t>
  </si>
  <si>
    <t>注:纵向公式:25=1+2+4+5+6；50=26+27+28+29+30+31+32+33。</t>
  </si>
  <si>
    <t xml:space="preserve">         </t>
  </si>
  <si>
    <t>其他医疗保障基金资产负债表</t>
  </si>
  <si>
    <t>年报04表</t>
  </si>
  <si>
    <t xml:space="preserve">      借入借款</t>
  </si>
  <si>
    <t xml:space="preserve">    离休人员医疗统筹基金</t>
  </si>
  <si>
    <t xml:space="preserve">    伤残人员医疗保障基金</t>
  </si>
  <si>
    <t xml:space="preserve">    公务员医疗补助基金</t>
  </si>
  <si>
    <t xml:space="preserve">    职工大额医疗费用补助
    (含部分省份职工大病保险)</t>
  </si>
  <si>
    <t>纵向公式:1=2+3+4+5+6；7=8+9；10=11+12+13+14；10=1-7。</t>
  </si>
  <si>
    <t>其他医疗保障基金收支表</t>
  </si>
  <si>
    <t>年报 05-1表</t>
  </si>
  <si>
    <t>项      目</t>
  </si>
  <si>
    <t>金      额</t>
  </si>
  <si>
    <t>一、离休人员医疗保障基金</t>
  </si>
  <si>
    <t xml:space="preserve">   (一)离休人员医疗保险费收入</t>
  </si>
  <si>
    <t xml:space="preserve">   (一)医疗费支出</t>
  </si>
  <si>
    <t xml:space="preserve">   (二)利息收入</t>
  </si>
  <si>
    <t xml:space="preserve">            住院支出</t>
  </si>
  <si>
    <t xml:space="preserve">   (三)财政补贴收入</t>
  </si>
  <si>
    <t xml:space="preserve">            门诊支出</t>
  </si>
  <si>
    <t xml:space="preserve">   (四)其他收入</t>
  </si>
  <si>
    <t xml:space="preserve">            其他</t>
  </si>
  <si>
    <t xml:space="preserve">   (二)其他支出</t>
  </si>
  <si>
    <t xml:space="preserve">   (五)上级补助收入</t>
  </si>
  <si>
    <t xml:space="preserve">   (三)补助下级支出</t>
  </si>
  <si>
    <t xml:space="preserve">   (六)下级上解收入</t>
  </si>
  <si>
    <t xml:space="preserve">   (四)上解上级支出</t>
  </si>
  <si>
    <t xml:space="preserve">   (七)上年结余</t>
  </si>
  <si>
    <t xml:space="preserve">   (五)滚存结余</t>
  </si>
  <si>
    <t>二、伤残人员医疗保障基金</t>
  </si>
  <si>
    <t xml:space="preserve">   (一)伤残人员医疗保险费收入</t>
  </si>
  <si>
    <t xml:space="preserve">   (一)伤残人员医疗费支出</t>
  </si>
  <si>
    <t xml:space="preserve">      其中:住院支出</t>
  </si>
  <si>
    <t>注:纵向公式:7=2+3+4+5；10=7+8+9；19=15+16+17+18；22=19+20+21；31=26+30；34=31+32+33；35=10-34；36=12+35；43=39+42；</t>
  </si>
  <si>
    <t xml:space="preserve">             46=43+44+45；47=22-46；48=24+47。</t>
  </si>
  <si>
    <t>年报05-2表</t>
  </si>
  <si>
    <t>三、公务员医疗补助基金</t>
  </si>
  <si>
    <t xml:space="preserve">    (一)公务员医疗保险费收入</t>
  </si>
  <si>
    <t xml:space="preserve">    (一)公务员医疗补助支出</t>
  </si>
  <si>
    <t xml:space="preserve">    (二)利息收入</t>
  </si>
  <si>
    <t xml:space="preserve">    (三)财政补贴收入</t>
  </si>
  <si>
    <t xml:space="preserve">    (四)其他收入</t>
  </si>
  <si>
    <t xml:space="preserve">    (二)其他支出</t>
  </si>
  <si>
    <t xml:space="preserve">    (五)上级补助收入</t>
  </si>
  <si>
    <t xml:space="preserve">    (三)补助下级支出</t>
  </si>
  <si>
    <t xml:space="preserve">    (六 )下级上解收入</t>
  </si>
  <si>
    <t xml:space="preserve">    (四)上解上级支出</t>
  </si>
  <si>
    <t xml:space="preserve">    (七)上年结余</t>
  </si>
  <si>
    <t xml:space="preserve">    (五)滚存结余</t>
  </si>
  <si>
    <t>四、职工大额医疗费用补助
   (含部分省份职工大病保险)</t>
  </si>
  <si>
    <t xml:space="preserve">    (一)医疗保险费收入</t>
  </si>
  <si>
    <t xml:space="preserve">    (一)医疗保险费支出</t>
  </si>
  <si>
    <t xml:space="preserve">     其中:单位缴费</t>
  </si>
  <si>
    <t xml:space="preserve">     个人缴费</t>
  </si>
  <si>
    <t xml:space="preserve">     职工医保基金划转收入</t>
  </si>
  <si>
    <t xml:space="preserve">    (六)下级上解收入</t>
  </si>
  <si>
    <t>注:纵向公式:6=2+3+4+5；9=6+7+8；27≧28+29；31=27+30；34=31+32+33；35=9-34；36=10+35；13≧14+15+16；20=13+17+18+19；</t>
  </si>
  <si>
    <t xml:space="preserve">             23=20+21+22；38=39+40+41;45=38+42；48=45+46+47；49=23-48；50=24+49。</t>
  </si>
  <si>
    <t xml:space="preserve"> 其他医疗保障基金暂收、暂付款明细表</t>
  </si>
  <si>
    <t>年报06表</t>
  </si>
  <si>
    <t>行  号</t>
  </si>
  <si>
    <t>暂 收 款</t>
  </si>
  <si>
    <t>暂 付 款</t>
  </si>
  <si>
    <t xml:space="preserve"> 一、暂收医疗保险费</t>
  </si>
  <si>
    <t>26</t>
  </si>
  <si>
    <t xml:space="preserve">  一、垫付医疗费</t>
  </si>
  <si>
    <t xml:space="preserve"> 二、暂存未付医疗费</t>
  </si>
  <si>
    <t>27</t>
  </si>
  <si>
    <t xml:space="preserve">  二、跨省异地就医预付金</t>
  </si>
  <si>
    <t xml:space="preserve"> 三、跨省异地就医资金</t>
  </si>
  <si>
    <t>28</t>
  </si>
  <si>
    <t xml:space="preserve">  三、省内异地就医预付金</t>
  </si>
  <si>
    <t xml:space="preserve"> 四、省内异地就医资金</t>
  </si>
  <si>
    <t>29</t>
  </si>
  <si>
    <t xml:space="preserve">  四、其他</t>
  </si>
  <si>
    <t xml:space="preserve"> 五、其他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</si>
  <si>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</si>
  <si>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</si>
  <si>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</si>
  <si>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</si>
  <si>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</si>
  <si>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</si>
  <si>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</si>
  <si>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</si>
  <si>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</si>
  <si>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14</t>
  </si>
  <si>
    <t>39</t>
  </si>
  <si>
    <t>15</t>
  </si>
  <si>
    <t>40</t>
  </si>
  <si>
    <t>16</t>
  </si>
  <si>
    <t>41</t>
  </si>
  <si>
    <t>17</t>
  </si>
  <si>
    <t>42</t>
  </si>
  <si>
    <t>18</t>
  </si>
  <si>
    <t>43</t>
  </si>
  <si>
    <t>19</t>
  </si>
  <si>
    <t>44</t>
  </si>
  <si>
    <t>20</t>
  </si>
  <si>
    <t>45</t>
  </si>
  <si>
    <t>21</t>
  </si>
  <si>
    <t>46</t>
  </si>
  <si>
    <t>22</t>
  </si>
  <si>
    <t>47</t>
  </si>
  <si>
    <t>23</t>
  </si>
  <si>
    <t>48</t>
  </si>
  <si>
    <t>24</t>
  </si>
  <si>
    <t>49</t>
  </si>
  <si>
    <t>25</t>
  </si>
  <si>
    <t>50</t>
  </si>
  <si>
    <t>注:纵向公式:25=1+2+3+4+5；50=26+27+28+29。</t>
  </si>
  <si>
    <t>城乡居民基本医疗保险基金资产负债表</t>
  </si>
  <si>
    <t>年报 07表</t>
  </si>
  <si>
    <t>行      号</t>
  </si>
  <si>
    <t xml:space="preserve">    库存现金</t>
  </si>
  <si>
    <t xml:space="preserve">    支出户存款</t>
  </si>
  <si>
    <t xml:space="preserve">    财政专户存款</t>
  </si>
  <si>
    <t xml:space="preserve">    暂付款</t>
  </si>
  <si>
    <t xml:space="preserve">    暂收款</t>
  </si>
  <si>
    <t xml:space="preserve">    借入款项</t>
  </si>
  <si>
    <t xml:space="preserve">    一般基金结余</t>
  </si>
  <si>
    <t>纵向公式:1=2+3+4+5; 6=7+8; 9=10；9=1-6。</t>
  </si>
  <si>
    <t>城乡居民基本医疗保险基金收支表</t>
  </si>
  <si>
    <t>年报 08表</t>
  </si>
  <si>
    <t>项   目</t>
  </si>
  <si>
    <t>合计</t>
  </si>
  <si>
    <t>其中:个人缴费收入</t>
  </si>
  <si>
    <t xml:space="preserve">      住院支出</t>
  </si>
  <si>
    <t xml:space="preserve">     单位对职工家属的资助收入</t>
  </si>
  <si>
    <t xml:space="preserve">      门诊慢特病</t>
  </si>
  <si>
    <t xml:space="preserve">     集体扶持收入</t>
  </si>
  <si>
    <t xml:space="preserve">      普通门诊统筹</t>
  </si>
  <si>
    <t xml:space="preserve">     城乡医疗救助资助收入</t>
  </si>
  <si>
    <t xml:space="preserve">      定点药店医药费支出</t>
  </si>
  <si>
    <t xml:space="preserve">     财政对困难人员代缴收入</t>
  </si>
  <si>
    <t xml:space="preserve">      其他</t>
  </si>
  <si>
    <t xml:space="preserve">   (一)定期利息</t>
  </si>
  <si>
    <t xml:space="preserve">   (二)活期利息</t>
  </si>
  <si>
    <t>二、划转用于城乡居民大病保险支出</t>
  </si>
  <si>
    <t xml:space="preserve">    (一)大病保险待遇支出</t>
  </si>
  <si>
    <t>(一)按规定标准财政补助收入</t>
  </si>
  <si>
    <t xml:space="preserve">    (二)大病保险其他支出</t>
  </si>
  <si>
    <t xml:space="preserve">  1.中央财政补助收入</t>
  </si>
  <si>
    <t>三、其他支出</t>
  </si>
  <si>
    <t xml:space="preserve">  2.省级财政补助收入</t>
  </si>
  <si>
    <t xml:space="preserve">  3.市级财政补助收入</t>
  </si>
  <si>
    <t xml:space="preserve">  4.县(区)级财政补助收入</t>
  </si>
  <si>
    <t>(二)对医保基金负担新冠病毒
      疫苗及接种费用的补助</t>
  </si>
  <si>
    <t>(三)其他财政收入</t>
  </si>
  <si>
    <t>小    计</t>
  </si>
  <si>
    <t>五、上级补助收入</t>
  </si>
  <si>
    <t>六、下级上解收入</t>
  </si>
  <si>
    <t>七、上年结余</t>
  </si>
  <si>
    <t>六、年末滚存结余</t>
  </si>
  <si>
    <t>总    计</t>
  </si>
  <si>
    <t>补充资料:基本医疗保险费收入中划入门诊统筹的金额为:</t>
  </si>
  <si>
    <t>元。</t>
  </si>
  <si>
    <t>注:1.“个人缴费收入”项反映城乡居民按照规定缴费标准缴纳的保费收入；</t>
  </si>
  <si>
    <t>2.“单位对职工家属的资助收入”项反映有条件的用人单位对职工家属参保缴费给予的资助；</t>
  </si>
  <si>
    <t>3.“集体扶持收入”项反映乡村集体经济组织对农民参保缴费给予的资助；</t>
  </si>
  <si>
    <t>4.“城乡医疗救助资助收入”项反映城乡医疗救助基金等资助参保对象缴纳的保费；</t>
  </si>
  <si>
    <t>5.“财政补贴收入”项反映各级政府给予城乡居民基本医疗保险基金的补助，包括按照规定补助标准和参保居民人数给予的缴费补助。</t>
  </si>
  <si>
    <t>6.“大病保险其他支出”项反映大病保险委托商保机构经办成本和利润支出项目。</t>
  </si>
  <si>
    <t>勾稽关系:1.基本医疗保险费收入=个人缴费收入+单位对家属的资助收入+集体扶持收入+城乡医疗救助资助收入+其他；基本医疗保险待遇支出=住院支出+门诊慢特病+门诊统筹+定点药店医药费支出+其他；</t>
  </si>
  <si>
    <t>纵向公式:1=2+3+4+5+6；7=8+9；10=11+16+17；11=12+13+14+15；19=1+7+10+18；24=19+21+23；25=19+20+22；28=25+26；29=30+31+32+33+34；37=38+39；45=29+37+40；50=45+47+49；51=45+46+48；52=25-51；54=26+52；56=51+54；28=56。</t>
  </si>
  <si>
    <t>城乡居民基本医疗保险基金暂收、暂付款明细表</t>
  </si>
  <si>
    <t>年报 09表</t>
  </si>
  <si>
    <t>行 号</t>
  </si>
  <si>
    <t>注:纵向公式:25=1+2+3+4+5；50=26+27+28+29+30+31+32+33。</t>
  </si>
  <si>
    <t>城乡医疗救助基金资产负债表</t>
  </si>
  <si>
    <t>年报10表</t>
  </si>
  <si>
    <t>年末数</t>
  </si>
  <si>
    <t xml:space="preserve">      医疗救助基金</t>
  </si>
  <si>
    <t>纵向公式:1=2+3+4+5；6=7+8；9=10；9=1-6。</t>
  </si>
  <si>
    <t>城乡医疗救助基金收支情况表</t>
  </si>
  <si>
    <t>年报11表</t>
  </si>
  <si>
    <t>一、财政补助收入</t>
  </si>
  <si>
    <t>一、本年支出</t>
  </si>
  <si>
    <t>(一)一般公共预算安排</t>
  </si>
  <si>
    <t>(一) 资助参保支出</t>
  </si>
  <si>
    <t xml:space="preserve">    其中:1.中央财政补助收入</t>
  </si>
  <si>
    <t>(二) 住院救助支出</t>
  </si>
  <si>
    <t xml:space="preserve">         2.省级财政补助收入</t>
  </si>
  <si>
    <t>(三)门诊救助支出</t>
  </si>
  <si>
    <t xml:space="preserve">         3.市级财政补助收入</t>
  </si>
  <si>
    <t>(四)其他支出</t>
  </si>
  <si>
    <t xml:space="preserve">         4.县(区)级财政补助收入</t>
  </si>
  <si>
    <t>(二)彩票公益金</t>
  </si>
  <si>
    <t xml:space="preserve">    其中:1.中央安排</t>
  </si>
  <si>
    <t xml:space="preserve">          2.省级安排</t>
  </si>
  <si>
    <t xml:space="preserve">          3.市县级安排</t>
  </si>
  <si>
    <t>三、其他资金收入</t>
  </si>
  <si>
    <t>四、上级补助收入</t>
  </si>
  <si>
    <t>二、补助下级支出</t>
  </si>
  <si>
    <t>五、下级上解收入</t>
  </si>
  <si>
    <t>三、上解上级支出</t>
  </si>
  <si>
    <t>四、本年收支结余</t>
  </si>
  <si>
    <t>六、上年结余</t>
  </si>
  <si>
    <t>五、年末滚存结余</t>
  </si>
  <si>
    <t>注:本表由医疗救助资金管理部门填报</t>
  </si>
  <si>
    <t>表内关系</t>
  </si>
  <si>
    <t xml:space="preserve">    1.本年收入小计=财政补助收入+利息收入+其他资金，本年收入合计=本年收入小计+上级补助收入+下级上解收入</t>
  </si>
  <si>
    <t xml:space="preserve">    2.本年支出小计=资助参保支出+住院救助支出+门诊救助支出+其他支出，本年支出合计=本年支出小计+补助下级支出+下级上解收入</t>
  </si>
  <si>
    <t xml:space="preserve">    3、上年结余+本年收支结余=年末滚存结余</t>
  </si>
  <si>
    <t>医疗(含生育)保险基金资产负债补充资料表</t>
  </si>
  <si>
    <t>年报补01表</t>
  </si>
  <si>
    <t>险    种</t>
  </si>
  <si>
    <t>财政专户账面余额</t>
  </si>
  <si>
    <t>收入户
(或归集户)</t>
  </si>
  <si>
    <t>国库户</t>
  </si>
  <si>
    <t>税务过渡户</t>
  </si>
  <si>
    <t>其他账户</t>
  </si>
  <si>
    <t>一、职工基本医疗保险(含生育保险)基金</t>
  </si>
  <si>
    <t>二、其他医疗保险基金</t>
  </si>
  <si>
    <t>三、城乡居民基本医疗保险基金</t>
  </si>
  <si>
    <t>四、城乡医疗救助基金</t>
  </si>
  <si>
    <t>注:横向公式合计=财政专户账面余额+收入户+国库户+税务过渡户+其他账户</t>
  </si>
  <si>
    <t>医疗(含生育)保险征缴收入和待遇发放补充资料表</t>
  </si>
  <si>
    <t>年报补02表</t>
  </si>
  <si>
    <t>职工基本医疗保险</t>
  </si>
  <si>
    <t>城乡居民基本医疗保险</t>
  </si>
  <si>
    <t>个人账户</t>
  </si>
  <si>
    <t>一、征缴收入(财务口径)</t>
  </si>
  <si>
    <t xml:space="preserve">    (一)本期实缴当年社会保险费</t>
  </si>
  <si>
    <t xml:space="preserve">    (二)预缴社会保险费</t>
  </si>
  <si>
    <t xml:space="preserve">    (三)补缴社会保险费</t>
  </si>
  <si>
    <t xml:space="preserve">    (四)清理收回以前欠费(不含核销)</t>
  </si>
  <si>
    <t xml:space="preserve">    (五) 其他</t>
  </si>
  <si>
    <t>二、医疗保险待遇发放情况</t>
  </si>
  <si>
    <t xml:space="preserve">    (一)补发以前拖欠数</t>
  </si>
  <si>
    <t xml:space="preserve">    (二)新增欠发数</t>
  </si>
  <si>
    <t xml:space="preserve">    (三)期末累计欠发数</t>
  </si>
  <si>
    <t>注:1.征缴收入=(一)+(二)+(三)+(四)+(五)；</t>
  </si>
  <si>
    <t xml:space="preserve">    2.统筹基金包含统账结合和单建统筹；</t>
  </si>
  <si>
    <t>横向公式:职工基本医疗保险小计=统筹基金+个人账户</t>
  </si>
  <si>
    <t>医疗(含生育)保险基金征缴收入补充资料表</t>
  </si>
  <si>
    <t>年报补03表</t>
  </si>
  <si>
    <t>医疗保险</t>
  </si>
  <si>
    <t>备注</t>
  </si>
  <si>
    <t>职工医疗保险(含生育保险)</t>
  </si>
  <si>
    <t>居民医疗保险</t>
  </si>
  <si>
    <t>自收</t>
  </si>
  <si>
    <t>税务</t>
  </si>
  <si>
    <t>注:</t>
  </si>
  <si>
    <t xml:space="preserve">表间关系 </t>
  </si>
  <si>
    <t>横向公式:职工医疗保险小计=职工医疗保险自收+职工医疗保险税务；</t>
  </si>
  <si>
    <t>居民医疗保险小计=居民医疗保险自收+居民医疗保险税务；</t>
  </si>
  <si>
    <t>医疗(含生育)保险基金其他收支明细表</t>
  </si>
  <si>
    <t>年报补04表</t>
  </si>
  <si>
    <t>项目</t>
  </si>
  <si>
    <t>职工基本医疗保险(含生育保险)</t>
  </si>
  <si>
    <t>一、其他收入</t>
  </si>
  <si>
    <t xml:space="preserve">      1.滞纳金</t>
  </si>
  <si>
    <t xml:space="preserve">      2.违约金</t>
  </si>
  <si>
    <t xml:space="preserve">      3.捐赠收入</t>
  </si>
  <si>
    <t xml:space="preserve">      4.跨年追回或退回待遇支出</t>
  </si>
  <si>
    <t xml:space="preserve">      5.其他</t>
  </si>
  <si>
    <t xml:space="preserve">      1.退回以前年度保险费</t>
  </si>
  <si>
    <t xml:space="preserve">      2.大病保险</t>
  </si>
  <si>
    <t>——</t>
  </si>
  <si>
    <t xml:space="preserve">      3.新冠病毒疫苗及接种费用支出</t>
  </si>
  <si>
    <t xml:space="preserve">      4.划转长期护理保险支出</t>
  </si>
  <si>
    <t xml:space="preserve">      5.职工医保个人账户代缴参保人员近
        亲属参加城乡居民医保的个人缴费</t>
  </si>
  <si>
    <t xml:space="preserve">      6.其他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</si>
</sst>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 ;\-#,##0.00"/>
  </numFmts>
  <fonts count="42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28"/>
      <color rgb="FF000000"/>
      <name val="宋体"/>
      <charset val="134"/>
    </font>
    <font>
      <sz val="12"/>
      <color rgb="FFFF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b/>
      <sz val="12"/>
      <color rgb="FFFF0000"/>
      <name val="宋体"/>
      <charset val="134"/>
    </font>
    <font>
      <sz val="11"/>
      <color rgb="FF000000"/>
      <name val="宋体"/>
      <charset val="134"/>
    </font>
    <font>
      <sz val="24"/>
      <color rgb="FF000000"/>
      <name val="宋体"/>
      <charset val="134"/>
    </font>
    <font>
      <sz val="22"/>
      <color rgb="FF000000"/>
      <name val="宋体"/>
      <charset val="134"/>
    </font>
    <font>
      <sz val="12"/>
      <color theme="1"/>
      <name val="宋体"/>
      <charset val="134"/>
      <scheme val="minor"/>
    </font>
    <font>
      <sz val="25"/>
      <color rgb="FF000000"/>
      <name val="宋体"/>
      <charset val="134"/>
    </font>
    <font>
      <sz val="12"/>
      <color rgb="FF000000"/>
      <name val="仿宋"/>
      <charset val="134"/>
    </font>
    <font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9"/>
      <color rgb="FF000000"/>
      <name val="Arial"/>
      <charset val="134"/>
    </font>
    <font>
      <b/>
      <sz val="27"/>
      <color rgb="FF000000"/>
      <name val="宋体"/>
      <charset val="134"/>
    </font>
    <font>
      <b/>
      <sz val="16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80FFFF"/>
        <bgColor rgb="FF80FFFF"/>
      </patternFill>
    </fill>
    <fill>
      <patternFill patternType="solid">
        <fgColor rgb="FFFFFF80"/>
        <bgColor rgb="FFFFFF80"/>
      </patternFill>
    </fill>
    <fill>
      <patternFill patternType="solid">
        <fgColor rgb="FF68F030"/>
        <bgColor rgb="FF68F03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6" borderId="14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15">
      <alignment vertical="center"/>
    </xf>
    <xf numFmtId="0" fontId="29" fillId="0" borderId="15">
      <alignment vertical="center"/>
    </xf>
    <xf numFmtId="0" fontId="30" fillId="0" borderId="16">
      <alignment vertical="center"/>
    </xf>
    <xf numFmtId="0" fontId="30" fillId="0" borderId="0">
      <alignment vertical="center"/>
    </xf>
    <xf numFmtId="0" fontId="31" fillId="7" borderId="17">
      <alignment vertical="center"/>
    </xf>
    <xf numFmtId="0" fontId="32" fillId="8" borderId="18">
      <alignment vertical="center"/>
    </xf>
    <xf numFmtId="0" fontId="33" fillId="8" borderId="17">
      <alignment vertical="center"/>
    </xf>
    <xf numFmtId="0" fontId="34" fillId="9" borderId="19">
      <alignment vertical="center"/>
    </xf>
    <xf numFmtId="0" fontId="35" fillId="0" borderId="20">
      <alignment vertical="center"/>
    </xf>
    <xf numFmtId="0" fontId="36" fillId="0" borderId="21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40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0" fillId="34" borderId="0">
      <alignment vertical="center"/>
    </xf>
    <xf numFmtId="0" fontId="0" fillId="35" borderId="0">
      <alignment vertical="center"/>
    </xf>
    <xf numFmtId="0" fontId="40" fillId="36" borderId="0">
      <alignment vertical="center"/>
    </xf>
  </cellStyleXfs>
  <cellXfs count="167">
    <xf numFmtId="0" fontId="0" fillId="0" borderId="0" xfId="0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vertical="center"/>
    </xf>
    <xf numFmtId="4" fontId="1" fillId="3" borderId="3" xfId="0" applyNumberFormat="1" applyFont="1" applyFill="1" applyBorder="1" applyAlignment="1" applyProtection="1">
      <alignment horizontal="right" vertical="center"/>
    </xf>
    <xf numFmtId="4" fontId="1" fillId="0" borderId="3" xfId="0" applyNumberFormat="1" applyFont="1" applyFill="1" applyBorder="1" applyAlignment="1" applyProtection="1">
      <alignment horizontal="right" vertical="center"/>
    </xf>
    <xf numFmtId="176" fontId="1" fillId="2" borderId="3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right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left" vertical="center"/>
    </xf>
    <xf numFmtId="4" fontId="1" fillId="0" borderId="3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4" fontId="1" fillId="3" borderId="7" xfId="0" applyNumberFormat="1" applyFont="1" applyFill="1" applyBorder="1" applyAlignment="1" applyProtection="1">
      <alignment horizontal="right" vertical="center"/>
    </xf>
    <xf numFmtId="4" fontId="1" fillId="0" borderId="7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4" fontId="1" fillId="0" borderId="2" xfId="0" applyNumberFormat="1" applyFont="1" applyFill="1" applyBorder="1" applyAlignment="1" applyProtection="1">
      <alignment horizontal="right" vertical="center"/>
    </xf>
    <xf numFmtId="177" fontId="1" fillId="2" borderId="3" xfId="0" applyNumberFormat="1" applyFont="1" applyFill="1" applyBorder="1" applyAlignment="1" applyProtection="1">
      <alignment horizontal="right" vertical="center"/>
    </xf>
    <xf numFmtId="4" fontId="1" fillId="3" borderId="2" xfId="0" applyNumberFormat="1" applyFont="1" applyFill="1" applyBorder="1" applyAlignment="1" applyProtection="1">
      <alignment horizontal="right" vertical="center"/>
    </xf>
    <xf numFmtId="0" fontId="1" fillId="2" borderId="2" xfId="0" applyNumberFormat="1" applyFont="1" applyFill="1" applyBorder="1" applyAlignment="1" applyProtection="1">
      <alignment horizontal="left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left" vertical="center"/>
    </xf>
    <xf numFmtId="4" fontId="6" fillId="0" borderId="3" xfId="0" applyNumberFormat="1" applyFont="1" applyFill="1" applyBorder="1" applyAlignment="1" applyProtection="1">
      <alignment horizontal="left" vertical="center"/>
    </xf>
    <xf numFmtId="4" fontId="6" fillId="0" borderId="3" xfId="0" applyNumberFormat="1" applyFont="1" applyFill="1" applyBorder="1" applyAlignment="1" applyProtection="1">
      <alignment horizontal="right" vertical="center"/>
    </xf>
    <xf numFmtId="4" fontId="6" fillId="3" borderId="3" xfId="0" applyNumberFormat="1" applyFont="1" applyFill="1" applyBorder="1" applyAlignment="1" applyProtection="1">
      <alignment horizontal="righ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vertical="center"/>
    </xf>
    <xf numFmtId="0" fontId="6" fillId="2" borderId="3" xfId="0" applyNumberFormat="1" applyFont="1" applyFill="1" applyBorder="1" applyAlignment="1" applyProtection="1">
      <alignment horizontal="right" vertical="center"/>
    </xf>
    <xf numFmtId="177" fontId="6" fillId="0" borderId="4" xfId="0" applyNumberFormat="1" applyFont="1" applyFill="1" applyBorder="1" applyAlignment="1" applyProtection="1">
      <alignment horizontal="left" vertical="center"/>
    </xf>
    <xf numFmtId="177" fontId="6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left" vertical="center"/>
    </xf>
    <xf numFmtId="0" fontId="1" fillId="2" borderId="6" xfId="0" applyNumberFormat="1" applyFont="1" applyFill="1" applyBorder="1" applyAlignment="1" applyProtection="1">
      <alignment horizontal="left" vertical="center"/>
    </xf>
    <xf numFmtId="0" fontId="3" fillId="2" borderId="5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vertical="center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4" fontId="1" fillId="0" borderId="0" xfId="0" applyNumberFormat="1" applyFont="1" applyFill="1" applyBorder="1" applyAlignment="1" applyProtection="1"/>
    <xf numFmtId="0" fontId="11" fillId="2" borderId="3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177" fontId="1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1" fillId="2" borderId="8" xfId="0" applyNumberFormat="1" applyFont="1" applyFill="1" applyBorder="1" applyAlignment="1" applyProtection="1">
      <alignment horizontal="left" vertical="center"/>
    </xf>
    <xf numFmtId="0" fontId="1" fillId="2" borderId="9" xfId="0" applyNumberFormat="1" applyFont="1" applyFill="1" applyBorder="1" applyAlignment="1" applyProtection="1">
      <alignment horizontal="left" vertical="center"/>
    </xf>
    <xf numFmtId="0" fontId="1" fillId="2" borderId="5" xfId="0" applyNumberFormat="1" applyFont="1" applyFill="1" applyBorder="1" applyAlignment="1" applyProtection="1">
      <alignment horizontal="right" vertical="center"/>
    </xf>
    <xf numFmtId="0" fontId="1" fillId="2" borderId="6" xfId="0" applyNumberFormat="1" applyFont="1" applyFill="1" applyBorder="1" applyAlignment="1" applyProtection="1">
      <alignment horizontal="right" vertical="center"/>
    </xf>
    <xf numFmtId="0" fontId="1" fillId="2" borderId="5" xfId="0" applyNumberFormat="1" applyFont="1" applyFill="1" applyBorder="1" applyAlignment="1" applyProtection="1">
      <alignment vertical="center"/>
    </xf>
    <xf numFmtId="0" fontId="1" fillId="2" borderId="6" xfId="0" applyNumberFormat="1" applyFont="1" applyFill="1" applyBorder="1" applyAlignment="1" applyProtection="1">
      <alignment vertical="center"/>
    </xf>
    <xf numFmtId="39" fontId="1" fillId="2" borderId="3" xfId="0" applyNumberFormat="1" applyFont="1" applyFill="1" applyBorder="1" applyAlignment="1" applyProtection="1">
      <alignment vertical="center"/>
    </xf>
    <xf numFmtId="39" fontId="1" fillId="2" borderId="7" xfId="0" applyNumberFormat="1" applyFont="1" applyFill="1" applyBorder="1" applyAlignment="1" applyProtection="1">
      <alignment horizontal="center" vertical="center"/>
    </xf>
    <xf numFmtId="39" fontId="1" fillId="2" borderId="3" xfId="0" applyNumberFormat="1" applyFont="1" applyFill="1" applyBorder="1" applyAlignment="1" applyProtection="1">
      <alignment horizontal="right" vertical="center"/>
    </xf>
    <xf numFmtId="4" fontId="1" fillId="3" borderId="6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left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left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/>
    <xf numFmtId="39" fontId="1" fillId="2" borderId="3" xfId="0" applyNumberFormat="1" applyFont="1" applyFill="1" applyBorder="1" applyAlignment="1" applyProtection="1"/>
    <xf numFmtId="4" fontId="1" fillId="0" borderId="3" xfId="0" applyNumberFormat="1" applyFont="1" applyFill="1" applyBorder="1" applyAlignment="1" applyProtection="1">
      <alignment horizontal="left" vertical="center"/>
    </xf>
    <xf numFmtId="177" fontId="1" fillId="0" borderId="4" xfId="0" applyNumberFormat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176" fontId="1" fillId="2" borderId="3" xfId="0" applyNumberFormat="1" applyFont="1" applyFill="1" applyBorder="1" applyAlignment="1" applyProtection="1">
      <alignment horizontal="right" vertical="center"/>
    </xf>
    <xf numFmtId="39" fontId="4" fillId="2" borderId="3" xfId="0" applyNumberFormat="1" applyFont="1" applyFill="1" applyBorder="1" applyAlignment="1" applyProtection="1">
      <alignment horizontal="right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39" fontId="1" fillId="0" borderId="0" xfId="0" applyNumberFormat="1" applyFont="1" applyFill="1" applyBorder="1" applyAlignment="1" applyProtection="1">
      <alignment vertical="center"/>
    </xf>
    <xf numFmtId="0" fontId="1" fillId="2" borderId="3" xfId="0" applyNumberFormat="1" applyFont="1" applyFill="1" applyBorder="1" applyAlignment="1" applyProtection="1">
      <alignment horizontal="left" vertical="center" indent="2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left" vertical="center"/>
    </xf>
    <xf numFmtId="4" fontId="1" fillId="3" borderId="3" xfId="0" applyNumberFormat="1" applyFont="1" applyFill="1" applyBorder="1" applyAlignment="1" applyProtection="1">
      <alignment horizontal="right" vertical="center" wrapText="1"/>
    </xf>
    <xf numFmtId="4" fontId="1" fillId="0" borderId="3" xfId="0" applyNumberFormat="1" applyFont="1" applyFill="1" applyBorder="1" applyAlignment="1" applyProtection="1">
      <alignment horizontal="right" vertical="center" wrapText="1"/>
    </xf>
    <xf numFmtId="0" fontId="1" fillId="2" borderId="10" xfId="0" applyNumberFormat="1" applyFont="1" applyFill="1" applyBorder="1" applyAlignment="1" applyProtection="1">
      <alignment horizontal="left" vertical="center"/>
    </xf>
    <xf numFmtId="0" fontId="1" fillId="2" borderId="13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3" xfId="0" applyNumberFormat="1" applyFont="1" applyFill="1" applyBorder="1" applyAlignment="1" applyProtection="1">
      <alignment wrapText="1"/>
    </xf>
    <xf numFmtId="0" fontId="1" fillId="2" borderId="2" xfId="0" applyNumberFormat="1" applyFont="1" applyFill="1" applyBorder="1" applyAlignment="1" applyProtection="1">
      <alignment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177" fontId="1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177" fontId="3" fillId="0" borderId="0" xfId="0" applyNumberFormat="1" applyFont="1" applyFill="1" applyBorder="1" applyAlignment="1" applyProtection="1">
      <alignment horizontal="left" vertical="center"/>
    </xf>
    <xf numFmtId="4" fontId="1" fillId="0" borderId="2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 vertical="center"/>
    </xf>
    <xf numFmtId="4" fontId="1" fillId="4" borderId="3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6" fillId="5" borderId="0" xfId="0" applyNumberFormat="1" applyFont="1" applyFill="1" applyBorder="1" applyAlignment="1" applyProtection="1">
      <alignment horizontal="center" vertical="center"/>
    </xf>
    <xf numFmtId="0" fontId="17" fillId="5" borderId="0" xfId="0" applyNumberFormat="1" applyFont="1" applyFill="1" applyBorder="1" applyAlignment="1" applyProtection="1">
      <alignment horizontal="left" vertical="center"/>
    </xf>
    <xf numFmtId="0" fontId="1" fillId="5" borderId="0" xfId="0" applyNumberFormat="1" applyFont="1" applyFill="1" applyBorder="1" applyAlignment="1" applyProtection="1">
      <alignment horizontal="left" vertical="center"/>
    </xf>
    <xf numFmtId="0" fontId="18" fillId="5" borderId="0" xfId="0" applyNumberFormat="1" applyFont="1" applyFill="1" applyBorder="1" applyAlignment="1" applyProtection="1">
      <alignment horizontal="left" vertical="center"/>
    </xf>
    <xf numFmtId="0" fontId="19" fillId="5" borderId="0" xfId="0" applyNumberFormat="1" applyFont="1" applyFill="1" applyBorder="1" applyAlignment="1" applyProtection="1">
      <alignment horizontal="center" vertical="center"/>
    </xf>
    <xf numFmtId="0" fontId="20" fillId="5" borderId="0" xfId="0" applyNumberFormat="1" applyFont="1" applyFill="1" applyBorder="1" applyAlignment="1" applyProtection="1"/>
    <xf numFmtId="0" fontId="21" fillId="5" borderId="0" xfId="0" applyNumberFormat="1" applyFont="1" applyFill="1" applyBorder="1" applyAlignment="1" applyProtection="1">
      <alignment horizontal="center" vertical="center"/>
    </xf>
    <xf numFmtId="0" fontId="8" fillId="5" borderId="0" xfId="0" applyNumberFormat="1" applyFont="1" applyFill="1" applyBorder="1" applyAlignment="1" applyProtection="1">
      <alignment horizontal="center" vertical="center"/>
    </xf>
    <xf numFmtId="49" fontId="22" fillId="5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/>
    <xf numFmtId="49" fontId="22" fillId="5" borderId="0" xfId="0" applyNumberFormat="1" applyFont="1" applyFill="1" applyBorder="1" applyAlignment="1" applyProtection="1">
      <alignment horizontal="left" vertical="center"/>
    </xf>
    <xf numFmtId="0" fontId="22" fillId="5" borderId="0" xfId="0" applyNumberFormat="1" applyFont="1" applyFill="1" applyBorder="1" applyAlignment="1" applyProtection="1">
      <alignment horizontal="left" vertical="center"/>
    </xf>
    <xf numFmtId="49" fontId="8" fillId="5" borderId="0" xfId="0" applyNumberFormat="1" applyFont="1" applyFill="1" applyBorder="1" applyAlignment="1" applyProtection="1">
      <alignment horizontal="left" vertical="center" wrapText="1"/>
    </xf>
    <xf numFmtId="0" fontId="8" fillId="5" borderId="0" xfId="0" applyNumberFormat="1" applyFont="1" applyFill="1" applyBorder="1" applyAlignment="1" applyProtection="1">
      <alignment horizontal="left" vertical="center"/>
    </xf>
    <xf numFmtId="0" fontId="8" fillId="5" borderId="0" xfId="0" applyNumberFormat="1" applyFont="1" applyFill="1" applyBorder="1" applyAlignment="1" applyProtection="1">
      <alignment horizontal="right" vertical="center"/>
    </xf>
    <xf numFmtId="49" fontId="22" fillId="5" borderId="0" xfId="0" applyNumberFormat="1" applyFont="1" applyFill="1" applyBorder="1" applyAlignment="1" applyProtection="1">
      <alignment horizontal="left" vertical="center" wrapText="1"/>
    </xf>
    <xf numFmtId="0" fontId="8" fillId="5" borderId="0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showGridLines="0" tabSelected="1" topLeftCell="A2" workbookViewId="0">
      <selection activeCell="C5" sqref="C5"/>
    </sheetView>
  </sheetViews>
  <sheetFormatPr defaultColWidth="8" defaultRowHeight="14.25" customHeight="1"/>
  <cols>
    <col min="2" max="2" width="22.1416666666667" style="47" customWidth="1"/>
    <col min="3" max="3" width="5.70833333333333" style="47" customWidth="1"/>
    <col min="4" max="4" width="6.14166666666667" style="47" customWidth="1"/>
    <col min="5" max="5" width="4.425" style="47" customWidth="1"/>
    <col min="6" max="6" width="7.425" style="47" customWidth="1"/>
    <col min="7" max="7" width="14.5666666666667" style="47" customWidth="1"/>
    <col min="8" max="8" width="12.5666666666667" style="47" customWidth="1"/>
    <col min="9" max="9" width="5.425" style="47" customWidth="1"/>
    <col min="10" max="10" width="10.425" style="47" customWidth="1"/>
    <col min="11" max="11" width="8.70833333333333" style="47" customWidth="1"/>
    <col min="12" max="14" width="8.14166666666667" style="47" customWidth="1"/>
  </cols>
  <sheetData>
    <row r="1" ht="27" customHeight="1" spans="1:14">
      <c r="A1" s="153" t="s">
        <v>0</v>
      </c>
      <c r="B1" s="153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ht="45" customHeight="1" spans="2:14"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ht="37.5" customHeight="1" spans="1:14">
      <c r="A3" s="156" t="s">
        <v>1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ht="45" customHeight="1" spans="2:14"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ht="45" customHeight="1" spans="2:14">
      <c r="B5" s="157"/>
      <c r="C5" s="157"/>
      <c r="D5" s="157"/>
      <c r="E5" s="157"/>
      <c r="F5" s="161" t="s">
        <v>2</v>
      </c>
      <c r="G5" s="161"/>
      <c r="H5" s="162" t="s">
        <v>3</v>
      </c>
      <c r="I5" s="166"/>
      <c r="J5" s="166"/>
      <c r="K5" s="166"/>
      <c r="L5" s="157"/>
      <c r="M5" s="157"/>
      <c r="N5" s="157"/>
    </row>
    <row r="6" ht="15" customHeight="1" spans="2:14">
      <c r="B6" s="157"/>
      <c r="C6" s="157"/>
      <c r="D6" s="157"/>
      <c r="E6" s="157"/>
      <c r="F6" s="163"/>
      <c r="G6" s="163"/>
      <c r="H6" s="164"/>
      <c r="I6" s="164"/>
      <c r="J6" s="164"/>
      <c r="K6" s="164"/>
      <c r="L6" s="157"/>
      <c r="M6" s="157"/>
      <c r="N6" s="157"/>
    </row>
    <row r="7" ht="45" customHeight="1" spans="2:14">
      <c r="B7" s="157"/>
      <c r="C7" s="157"/>
      <c r="D7" s="157"/>
      <c r="E7" s="157"/>
      <c r="F7" s="165" t="s">
        <v>4</v>
      </c>
      <c r="G7" s="161"/>
      <c r="H7" s="162"/>
      <c r="I7" s="166"/>
      <c r="J7" s="161" t="s">
        <v>5</v>
      </c>
      <c r="K7" s="161"/>
      <c r="L7" s="162"/>
      <c r="M7" s="166"/>
      <c r="N7" s="166"/>
    </row>
    <row r="8" ht="15" customHeight="1" spans="2:14">
      <c r="B8" s="157"/>
      <c r="C8" s="157"/>
      <c r="D8" s="157"/>
      <c r="E8" s="157"/>
      <c r="F8" s="163"/>
      <c r="G8" s="163"/>
      <c r="H8" s="164"/>
      <c r="I8" s="164"/>
      <c r="J8" s="163"/>
      <c r="K8" s="163"/>
      <c r="L8" s="157"/>
      <c r="M8" s="157"/>
      <c r="N8" s="157"/>
    </row>
    <row r="9" ht="45" customHeight="1" spans="2:14">
      <c r="B9" s="157"/>
      <c r="C9" s="157"/>
      <c r="D9" s="157"/>
      <c r="E9" s="157"/>
      <c r="F9" s="161" t="s">
        <v>6</v>
      </c>
      <c r="G9" s="161"/>
      <c r="H9" s="162" t="s">
        <v>7</v>
      </c>
      <c r="I9" s="166"/>
      <c r="J9" s="161" t="s">
        <v>8</v>
      </c>
      <c r="K9" s="161"/>
      <c r="L9" s="162" t="s">
        <v>9</v>
      </c>
      <c r="M9" s="166"/>
      <c r="N9" s="166"/>
    </row>
    <row r="10" ht="45" customHeight="1" spans="2:14"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ht="45" customHeight="1" spans="1:14">
      <c r="A11" s="158" t="s">
        <v>10</v>
      </c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</row>
    <row r="12" ht="45" customHeight="1" spans="1:14">
      <c r="A12" s="158" t="s">
        <v>11</v>
      </c>
      <c r="B12" s="159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</row>
    <row r="13" ht="13.5" customHeight="1" spans="2:14"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</row>
  </sheetData>
  <sheetProtection sheet="1"/>
  <mergeCells count="13">
    <mergeCell ref="A3:N3"/>
    <mergeCell ref="F5:G5"/>
    <mergeCell ref="H5:K5"/>
    <mergeCell ref="F7:G7"/>
    <mergeCell ref="H7:I7"/>
    <mergeCell ref="J7:K7"/>
    <mergeCell ref="L7:N7"/>
    <mergeCell ref="F9:G9"/>
    <mergeCell ref="H9:I9"/>
    <mergeCell ref="J9:K9"/>
    <mergeCell ref="L9:N9"/>
    <mergeCell ref="A11:N11"/>
    <mergeCell ref="A12:N12"/>
  </mergeCells>
  <printOptions horizontalCentered="1"/>
  <pageMargins left="0.2" right="0.2" top="0.2" bottom="0.2" header="0.2" footer="0.2"/>
  <pageSetup paperSize="9" pageOrder="overThenDown" orientation="landscape" blackAndWhite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zoomScale="115" zoomScaleNormal="115" workbookViewId="0">
      <selection activeCell="F14" sqref="F14"/>
    </sheetView>
  </sheetViews>
  <sheetFormatPr defaultColWidth="8" defaultRowHeight="14.25" customHeight="1" outlineLevelCol="3"/>
  <cols>
    <col min="1" max="1" width="14.1416666666667" style="1" customWidth="1"/>
    <col min="2" max="2" width="21.5666666666667" style="1" customWidth="1"/>
    <col min="3" max="4" width="30.7083333333333" style="1" customWidth="1"/>
  </cols>
  <sheetData>
    <row r="1" ht="57.75" customHeight="1" spans="1:4">
      <c r="A1" s="48" t="s">
        <v>275</v>
      </c>
      <c r="B1" s="48"/>
      <c r="C1" s="48"/>
      <c r="D1" s="48"/>
    </row>
    <row r="2" ht="18.75" customHeight="1" spans="1:4">
      <c r="A2" s="15"/>
      <c r="B2" s="15"/>
      <c r="C2" s="15"/>
      <c r="D2" s="15" t="s">
        <v>276</v>
      </c>
    </row>
    <row r="3" ht="15.75" customHeight="1" spans="1:4">
      <c r="A3" s="15" t="s">
        <v>45</v>
      </c>
      <c r="B3" s="101" t="s">
        <v>3</v>
      </c>
      <c r="C3" s="101" t="s">
        <v>46</v>
      </c>
      <c r="D3" s="4" t="s">
        <v>47</v>
      </c>
    </row>
    <row r="4" s="100" customFormat="1" ht="15.75" customHeight="1" spans="1:4">
      <c r="A4" s="102" t="s">
        <v>277</v>
      </c>
      <c r="B4" s="102" t="s">
        <v>176</v>
      </c>
      <c r="C4" s="25" t="s">
        <v>50</v>
      </c>
      <c r="D4" s="25" t="s">
        <v>51</v>
      </c>
    </row>
    <row r="5" s="100" customFormat="1" ht="15.75" customHeight="1" spans="1:4">
      <c r="A5" s="103"/>
      <c r="B5" s="103"/>
      <c r="C5" s="25"/>
      <c r="D5" s="25"/>
    </row>
    <row r="6" ht="20.25" customHeight="1" spans="1:4">
      <c r="A6" s="19" t="s">
        <v>52</v>
      </c>
      <c r="B6" s="27" t="s">
        <v>53</v>
      </c>
      <c r="C6" s="9">
        <f t="shared" ref="C6:D6" si="0">ROUND(C7+C8+C9+C10,2)</f>
        <v>3860000</v>
      </c>
      <c r="D6" s="9">
        <f t="shared" si="0"/>
        <v>2987000</v>
      </c>
    </row>
    <row r="7" ht="20.25" customHeight="1" spans="1:4">
      <c r="A7" s="19" t="s">
        <v>54</v>
      </c>
      <c r="B7" s="8" t="s">
        <v>278</v>
      </c>
      <c r="C7" s="10"/>
      <c r="D7" s="10"/>
    </row>
    <row r="8" ht="20.25" customHeight="1" spans="1:4">
      <c r="A8" s="19" t="s">
        <v>56</v>
      </c>
      <c r="B8" s="8" t="s">
        <v>279</v>
      </c>
      <c r="C8" s="10"/>
      <c r="D8" s="10"/>
    </row>
    <row r="9" ht="20.25" customHeight="1" spans="1:4">
      <c r="A9" s="19" t="s">
        <v>58</v>
      </c>
      <c r="B9" s="8" t="s">
        <v>280</v>
      </c>
      <c r="C9" s="10"/>
      <c r="D9" s="10"/>
    </row>
    <row r="10" ht="20.25" customHeight="1" spans="1:4">
      <c r="A10" s="19" t="s">
        <v>60</v>
      </c>
      <c r="B10" s="8" t="s">
        <v>281</v>
      </c>
      <c r="C10" s="10">
        <v>3860000</v>
      </c>
      <c r="D10" s="10">
        <v>2987000</v>
      </c>
    </row>
    <row r="11" ht="20.25" customHeight="1" spans="1:4">
      <c r="A11" s="19" t="s">
        <v>62</v>
      </c>
      <c r="B11" s="8" t="s">
        <v>65</v>
      </c>
      <c r="C11" s="9">
        <f t="shared" ref="C11:D11" si="1">ROUND(C12+C13,2)</f>
        <v>1044315.04</v>
      </c>
      <c r="D11" s="9">
        <f t="shared" si="1"/>
        <v>961483.1</v>
      </c>
    </row>
    <row r="12" ht="20.25" customHeight="1" spans="1:4">
      <c r="A12" s="19" t="s">
        <v>64</v>
      </c>
      <c r="B12" s="8" t="s">
        <v>282</v>
      </c>
      <c r="C12" s="10">
        <v>1044315.04</v>
      </c>
      <c r="D12" s="10">
        <v>961483.1</v>
      </c>
    </row>
    <row r="13" ht="20.25" customHeight="1" spans="1:4">
      <c r="A13" s="19" t="s">
        <v>66</v>
      </c>
      <c r="B13" s="8" t="s">
        <v>283</v>
      </c>
      <c r="C13" s="10"/>
      <c r="D13" s="10"/>
    </row>
    <row r="14" ht="20.25" customHeight="1" spans="1:4">
      <c r="A14" s="19" t="s">
        <v>68</v>
      </c>
      <c r="B14" s="8" t="s">
        <v>71</v>
      </c>
      <c r="C14" s="9">
        <f t="shared" ref="C14:D14" si="2">ROUND(C6-C11,2)</f>
        <v>2815684.96</v>
      </c>
      <c r="D14" s="9">
        <f t="shared" si="2"/>
        <v>2025516.9</v>
      </c>
    </row>
    <row r="15" s="14" customFormat="1" ht="20.25" customHeight="1" spans="1:4">
      <c r="A15" s="19">
        <v>10</v>
      </c>
      <c r="B15" s="8" t="s">
        <v>284</v>
      </c>
      <c r="C15" s="9">
        <f>居民收支2025nb08!D30</f>
        <v>2815684.96</v>
      </c>
      <c r="D15" s="9">
        <f>居民收支2025nb08!H30</f>
        <v>2025516.90000001</v>
      </c>
    </row>
    <row r="16" ht="18.75" customHeight="1" spans="1:4">
      <c r="A16" s="20" t="s">
        <v>78</v>
      </c>
      <c r="B16" s="20"/>
      <c r="C16" s="20"/>
      <c r="D16" s="20"/>
    </row>
    <row r="17" ht="13.5" customHeight="1" spans="1:4">
      <c r="A17" s="13" t="s">
        <v>285</v>
      </c>
      <c r="B17" s="13"/>
      <c r="C17" s="13"/>
      <c r="D17" s="13"/>
    </row>
    <row r="18" ht="13.5" customHeight="1" spans="1:4">
      <c r="A18" s="14"/>
      <c r="B18" s="13"/>
      <c r="C18" s="13"/>
      <c r="D18" s="13"/>
    </row>
    <row r="19" ht="13.5" customHeight="1" spans="1:4">
      <c r="A19" s="13"/>
      <c r="B19" s="13"/>
      <c r="C19" s="13"/>
      <c r="D19" s="13"/>
    </row>
    <row r="22" customHeight="1" spans="1:4">
      <c r="A22" s="13"/>
      <c r="B22" s="13"/>
      <c r="C22" s="13"/>
      <c r="D22" s="13"/>
    </row>
  </sheetData>
  <sheetProtection sheet="1"/>
  <mergeCells count="7">
    <mergeCell ref="A1:D1"/>
    <mergeCell ref="A16:D16"/>
    <mergeCell ref="A17:D17"/>
    <mergeCell ref="A4:A5"/>
    <mergeCell ref="B4:B5"/>
    <mergeCell ref="C4:C5"/>
    <mergeCell ref="D4:D5"/>
  </mergeCells>
  <printOptions horizontalCentered="1" verticalCentered="1"/>
  <pageMargins left="0.2" right="0.2" top="0.2" bottom="0.2" header="0.2" footer="0.2"/>
  <pageSetup paperSize="77" pageOrder="overThenDown" orientation="landscape" blackAndWhite="1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zoomScale="80" zoomScaleNormal="80" workbookViewId="0">
      <pane ySplit="3" topLeftCell="A4" activePane="bottomLeft" state="frozen"/>
      <selection/>
      <selection pane="bottomLeft" activeCell="A1" sqref="A1:H1"/>
    </sheetView>
  </sheetViews>
  <sheetFormatPr defaultColWidth="8" defaultRowHeight="14.25" customHeight="1"/>
  <cols>
    <col min="1" max="2" width="10.7083333333333" style="47" customWidth="1"/>
    <col min="3" max="3" width="31.425" style="47" customWidth="1"/>
    <col min="4" max="4" width="33.425" style="47" customWidth="1"/>
    <col min="5" max="5" width="9.14166666666667" style="47" customWidth="1"/>
    <col min="6" max="6" width="12.2833333333333" style="47" customWidth="1"/>
    <col min="7" max="7" width="29" style="47" customWidth="1"/>
    <col min="8" max="8" width="33.425" style="47" customWidth="1"/>
    <col min="9" max="9" width="8" style="72" customWidth="1"/>
  </cols>
  <sheetData>
    <row r="1" ht="36.75" customHeight="1" spans="1:8">
      <c r="A1" s="2" t="s">
        <v>286</v>
      </c>
      <c r="B1" s="2"/>
      <c r="C1" s="2"/>
      <c r="D1" s="2"/>
      <c r="E1" s="2"/>
      <c r="F1" s="2"/>
      <c r="G1" s="2"/>
      <c r="H1" s="2"/>
    </row>
    <row r="2" s="71" customFormat="1" ht="15.75" customHeight="1" spans="1:8">
      <c r="A2" s="3"/>
      <c r="B2" s="3"/>
      <c r="C2" s="3"/>
      <c r="D2" s="3"/>
      <c r="E2" s="3"/>
      <c r="F2" s="3"/>
      <c r="G2" s="15"/>
      <c r="H2" s="15" t="s">
        <v>287</v>
      </c>
    </row>
    <row r="3" s="71" customFormat="1" ht="15" customHeight="1" spans="1:8">
      <c r="A3" s="4" t="s">
        <v>45</v>
      </c>
      <c r="B3" s="5" t="s">
        <v>3</v>
      </c>
      <c r="C3" s="5"/>
      <c r="D3" s="4"/>
      <c r="E3" s="4" t="s">
        <v>46</v>
      </c>
      <c r="F3" s="87"/>
      <c r="G3" s="4"/>
      <c r="H3" s="4" t="s">
        <v>47</v>
      </c>
    </row>
    <row r="4" s="71" customFormat="1" ht="24.75" customHeight="1" spans="1:8">
      <c r="A4" s="19" t="s">
        <v>225</v>
      </c>
      <c r="B4" s="73" t="s">
        <v>288</v>
      </c>
      <c r="C4" s="74"/>
      <c r="D4" s="19" t="s">
        <v>289</v>
      </c>
      <c r="E4" s="19" t="s">
        <v>225</v>
      </c>
      <c r="F4" s="73" t="s">
        <v>288</v>
      </c>
      <c r="G4" s="74"/>
      <c r="H4" s="19" t="s">
        <v>289</v>
      </c>
    </row>
    <row r="5" s="71" customFormat="1" ht="20.25" customHeight="1" spans="1:8">
      <c r="A5" s="19" t="s">
        <v>52</v>
      </c>
      <c r="B5" s="27" t="s">
        <v>89</v>
      </c>
      <c r="C5" s="27"/>
      <c r="D5" s="9">
        <f>ROUND(D6+D7+D8+D9+D10,2)</f>
        <v>60929208</v>
      </c>
      <c r="E5" s="19">
        <v>29</v>
      </c>
      <c r="F5" s="42" t="s">
        <v>90</v>
      </c>
      <c r="G5" s="42"/>
      <c r="H5" s="9">
        <f>H6+H7+H8+H9+H10</f>
        <v>45647988.58</v>
      </c>
    </row>
    <row r="6" s="71" customFormat="1" ht="20.25" customHeight="1" spans="1:8">
      <c r="A6" s="19" t="s">
        <v>54</v>
      </c>
      <c r="B6" s="75" t="s">
        <v>290</v>
      </c>
      <c r="C6" s="76"/>
      <c r="D6" s="10">
        <v>57877050</v>
      </c>
      <c r="E6" s="19">
        <v>30</v>
      </c>
      <c r="F6" s="27" t="s">
        <v>291</v>
      </c>
      <c r="G6" s="27"/>
      <c r="H6" s="88">
        <v>26773988.07</v>
      </c>
    </row>
    <row r="7" s="71" customFormat="1" ht="20.25" customHeight="1" spans="1:8">
      <c r="A7" s="19" t="s">
        <v>56</v>
      </c>
      <c r="B7" s="75" t="s">
        <v>292</v>
      </c>
      <c r="C7" s="76"/>
      <c r="D7" s="10"/>
      <c r="E7" s="19">
        <v>31</v>
      </c>
      <c r="F7" s="27" t="s">
        <v>293</v>
      </c>
      <c r="G7" s="27"/>
      <c r="H7" s="88">
        <v>8606392.61</v>
      </c>
    </row>
    <row r="8" s="71" customFormat="1" ht="20.25" customHeight="1" spans="1:8">
      <c r="A8" s="19" t="s">
        <v>58</v>
      </c>
      <c r="B8" s="75" t="s">
        <v>294</v>
      </c>
      <c r="C8" s="76"/>
      <c r="D8" s="10"/>
      <c r="E8" s="19">
        <v>32</v>
      </c>
      <c r="F8" s="27" t="s">
        <v>295</v>
      </c>
      <c r="G8" s="27"/>
      <c r="H8" s="88">
        <v>10267607.9</v>
      </c>
    </row>
    <row r="9" s="71" customFormat="1" ht="20.25" customHeight="1" spans="1:8">
      <c r="A9" s="19" t="s">
        <v>60</v>
      </c>
      <c r="B9" s="75" t="s">
        <v>296</v>
      </c>
      <c r="C9" s="76"/>
      <c r="D9" s="10">
        <v>1119080</v>
      </c>
      <c r="E9" s="19">
        <v>33</v>
      </c>
      <c r="F9" s="89" t="s">
        <v>297</v>
      </c>
      <c r="G9" s="90"/>
      <c r="H9" s="10"/>
    </row>
    <row r="10" s="71" customFormat="1" ht="20.25" customHeight="1" spans="1:8">
      <c r="A10" s="19" t="s">
        <v>62</v>
      </c>
      <c r="B10" s="75" t="s">
        <v>298</v>
      </c>
      <c r="C10" s="76"/>
      <c r="D10" s="10">
        <v>1933078</v>
      </c>
      <c r="E10" s="19">
        <v>34</v>
      </c>
      <c r="F10" s="89" t="s">
        <v>299</v>
      </c>
      <c r="G10" s="90"/>
      <c r="H10" s="10"/>
    </row>
    <row r="11" s="71" customFormat="1" ht="20.25" customHeight="1" spans="1:8">
      <c r="A11" s="19" t="s">
        <v>64</v>
      </c>
      <c r="B11" s="27" t="s">
        <v>98</v>
      </c>
      <c r="C11" s="27"/>
      <c r="D11" s="9">
        <f>D12+D13</f>
        <v>20360.96</v>
      </c>
      <c r="E11" s="19">
        <v>35</v>
      </c>
      <c r="F11" s="91"/>
      <c r="G11" s="76"/>
      <c r="H11" s="10"/>
    </row>
    <row r="12" s="71" customFormat="1" ht="20.25" customHeight="1" spans="1:8">
      <c r="A12" s="19" t="s">
        <v>66</v>
      </c>
      <c r="B12" s="75" t="s">
        <v>300</v>
      </c>
      <c r="C12" s="76"/>
      <c r="D12" s="10"/>
      <c r="E12" s="19">
        <v>36</v>
      </c>
      <c r="F12" s="75"/>
      <c r="G12" s="92"/>
      <c r="H12" s="10"/>
    </row>
    <row r="13" s="71" customFormat="1" ht="20.25" customHeight="1" spans="1:8">
      <c r="A13" s="19" t="s">
        <v>68</v>
      </c>
      <c r="B13" s="27" t="s">
        <v>301</v>
      </c>
      <c r="C13" s="27"/>
      <c r="D13" s="10">
        <v>20360.96</v>
      </c>
      <c r="E13" s="19">
        <v>37</v>
      </c>
      <c r="F13" s="27" t="s">
        <v>302</v>
      </c>
      <c r="G13" s="27"/>
      <c r="H13" s="9">
        <f>H14+H15</f>
        <v>0</v>
      </c>
    </row>
    <row r="14" s="71" customFormat="1" ht="20.25" customHeight="1" spans="1:8">
      <c r="A14" s="19" t="s">
        <v>70</v>
      </c>
      <c r="B14" s="27" t="s">
        <v>104</v>
      </c>
      <c r="C14" s="27"/>
      <c r="D14" s="9">
        <f>D15+D20+D21</f>
        <v>18871664</v>
      </c>
      <c r="E14" s="19">
        <v>38</v>
      </c>
      <c r="F14" s="75" t="s">
        <v>303</v>
      </c>
      <c r="G14" s="76"/>
      <c r="H14" s="10"/>
    </row>
    <row r="15" s="71" customFormat="1" ht="20.25" customHeight="1" spans="1:8">
      <c r="A15" s="19" t="s">
        <v>72</v>
      </c>
      <c r="B15" s="27" t="s">
        <v>304</v>
      </c>
      <c r="C15" s="27"/>
      <c r="D15" s="9">
        <f>D16+D17+D18+D19</f>
        <v>18871664</v>
      </c>
      <c r="E15" s="19">
        <v>39</v>
      </c>
      <c r="F15" s="75" t="s">
        <v>305</v>
      </c>
      <c r="G15" s="76"/>
      <c r="H15" s="10"/>
    </row>
    <row r="16" s="71" customFormat="1" ht="20.25" customHeight="1" spans="1:8">
      <c r="A16" s="19" t="s">
        <v>74</v>
      </c>
      <c r="B16" s="27" t="s">
        <v>306</v>
      </c>
      <c r="C16" s="27"/>
      <c r="D16" s="10"/>
      <c r="E16" s="19">
        <v>40</v>
      </c>
      <c r="F16" s="93" t="s">
        <v>307</v>
      </c>
      <c r="G16" s="94"/>
      <c r="H16" s="39"/>
    </row>
    <row r="17" s="71" customFormat="1" ht="20.25" customHeight="1" spans="1:9">
      <c r="A17" s="19" t="s">
        <v>76</v>
      </c>
      <c r="B17" s="27" t="s">
        <v>308</v>
      </c>
      <c r="C17" s="27"/>
      <c r="D17" s="10"/>
      <c r="E17" s="19">
        <v>41</v>
      </c>
      <c r="F17" s="27"/>
      <c r="G17" s="75"/>
      <c r="H17" s="95"/>
      <c r="I17" s="14"/>
    </row>
    <row r="18" s="71" customFormat="1" ht="20.25" customHeight="1" spans="1:8">
      <c r="A18" s="19" t="s">
        <v>250</v>
      </c>
      <c r="B18" s="38" t="s">
        <v>309</v>
      </c>
      <c r="C18" s="38"/>
      <c r="D18" s="10"/>
      <c r="E18" s="19">
        <v>42</v>
      </c>
      <c r="F18" s="19"/>
      <c r="G18" s="19"/>
      <c r="H18" s="96"/>
    </row>
    <row r="19" s="71" customFormat="1" ht="20.25" customHeight="1" spans="1:8">
      <c r="A19" s="19" t="s">
        <v>252</v>
      </c>
      <c r="B19" s="77" t="s">
        <v>310</v>
      </c>
      <c r="C19" s="78"/>
      <c r="D19" s="10">
        <v>18871664</v>
      </c>
      <c r="E19" s="19">
        <v>43</v>
      </c>
      <c r="F19" s="73"/>
      <c r="G19" s="74"/>
      <c r="H19" s="96"/>
    </row>
    <row r="20" s="71" customFormat="1" ht="33.75" customHeight="1" spans="1:8">
      <c r="A20" s="19" t="s">
        <v>254</v>
      </c>
      <c r="B20" s="79" t="s">
        <v>311</v>
      </c>
      <c r="C20" s="27"/>
      <c r="D20" s="10"/>
      <c r="E20" s="19">
        <v>44</v>
      </c>
      <c r="F20" s="27"/>
      <c r="G20" s="27"/>
      <c r="H20" s="97"/>
    </row>
    <row r="21" s="71" customFormat="1" ht="20.25" customHeight="1" spans="1:8">
      <c r="A21" s="19" t="s">
        <v>256</v>
      </c>
      <c r="B21" s="27" t="s">
        <v>312</v>
      </c>
      <c r="C21" s="27"/>
      <c r="D21" s="10"/>
      <c r="E21" s="19">
        <v>45</v>
      </c>
      <c r="F21" s="25" t="s">
        <v>313</v>
      </c>
      <c r="G21" s="25"/>
      <c r="H21" s="98">
        <f>H5+H13+H16</f>
        <v>45647988.58</v>
      </c>
    </row>
    <row r="22" s="71" customFormat="1" ht="20.25" customHeight="1" spans="1:8">
      <c r="A22" s="19" t="s">
        <v>258</v>
      </c>
      <c r="B22" s="75" t="s">
        <v>108</v>
      </c>
      <c r="C22" s="76"/>
      <c r="D22" s="10">
        <v>640608.73</v>
      </c>
      <c r="E22" s="19">
        <v>46</v>
      </c>
      <c r="F22" s="27" t="s">
        <v>122</v>
      </c>
      <c r="G22" s="27"/>
      <c r="H22" s="10"/>
    </row>
    <row r="23" s="71" customFormat="1" ht="20.25" customHeight="1" spans="1:8">
      <c r="A23" s="19" t="s">
        <v>260</v>
      </c>
      <c r="B23" s="25" t="s">
        <v>313</v>
      </c>
      <c r="C23" s="25"/>
      <c r="D23" s="9">
        <f>D5+D11+D14+D22</f>
        <v>80461841.69</v>
      </c>
      <c r="E23" s="19">
        <v>47</v>
      </c>
      <c r="F23" s="38" t="s">
        <v>124</v>
      </c>
      <c r="G23" s="38"/>
      <c r="H23" s="10"/>
    </row>
    <row r="24" s="71" customFormat="1" ht="20.25" customHeight="1" spans="1:8">
      <c r="A24" s="19" t="s">
        <v>262</v>
      </c>
      <c r="B24" s="27" t="s">
        <v>314</v>
      </c>
      <c r="C24" s="27"/>
      <c r="D24" s="10">
        <v>44857820.52</v>
      </c>
      <c r="E24" s="19">
        <v>48</v>
      </c>
      <c r="F24" s="27" t="s">
        <v>126</v>
      </c>
      <c r="G24" s="27"/>
      <c r="H24" s="10">
        <v>80461841.69</v>
      </c>
    </row>
    <row r="25" s="71" customFormat="1" ht="20.25" customHeight="1" spans="1:8">
      <c r="A25" s="19" t="s">
        <v>264</v>
      </c>
      <c r="B25" s="38" t="s">
        <v>127</v>
      </c>
      <c r="C25" s="38"/>
      <c r="D25" s="80"/>
      <c r="E25" s="19">
        <v>49</v>
      </c>
      <c r="F25" s="38" t="s">
        <v>128</v>
      </c>
      <c r="G25" s="38"/>
      <c r="H25" s="10"/>
    </row>
    <row r="26" s="71" customFormat="1" ht="20.25" customHeight="1" spans="1:8">
      <c r="A26" s="19" t="s">
        <v>266</v>
      </c>
      <c r="B26" s="27" t="s">
        <v>315</v>
      </c>
      <c r="C26" s="27"/>
      <c r="D26" s="10"/>
      <c r="E26" s="19">
        <v>50</v>
      </c>
      <c r="F26" s="81" t="s">
        <v>130</v>
      </c>
      <c r="G26" s="81"/>
      <c r="H26" s="98">
        <f>H21+H23+H25</f>
        <v>45647988.58</v>
      </c>
    </row>
    <row r="27" s="71" customFormat="1" ht="20.25" customHeight="1" spans="1:8">
      <c r="A27" s="19" t="s">
        <v>268</v>
      </c>
      <c r="B27" s="38" t="s">
        <v>127</v>
      </c>
      <c r="C27" s="38"/>
      <c r="D27" s="10"/>
      <c r="E27" s="19">
        <v>51</v>
      </c>
      <c r="F27" s="25" t="s">
        <v>132</v>
      </c>
      <c r="G27" s="25"/>
      <c r="H27" s="9">
        <f>H21+H22+H24</f>
        <v>126109830.27</v>
      </c>
    </row>
    <row r="28" s="71" customFormat="1" ht="20.25" customHeight="1" spans="1:8">
      <c r="A28" s="19" t="s">
        <v>270</v>
      </c>
      <c r="B28" s="81" t="s">
        <v>133</v>
      </c>
      <c r="C28" s="81"/>
      <c r="D28" s="9">
        <f>D23+D25+D27</f>
        <v>80461841.69</v>
      </c>
      <c r="E28" s="19">
        <v>52</v>
      </c>
      <c r="F28" s="25" t="s">
        <v>134</v>
      </c>
      <c r="G28" s="25"/>
      <c r="H28" s="98">
        <f>D29-H27</f>
        <v>-790168.059999987</v>
      </c>
    </row>
    <row r="29" s="71" customFormat="1" ht="20.25" customHeight="1" spans="1:8">
      <c r="A29" s="19" t="s">
        <v>272</v>
      </c>
      <c r="B29" s="25" t="s">
        <v>135</v>
      </c>
      <c r="C29" s="25"/>
      <c r="D29" s="9">
        <f>D23+D24+D26</f>
        <v>125319662.21</v>
      </c>
      <c r="E29" s="19">
        <v>53</v>
      </c>
      <c r="F29" s="38" t="s">
        <v>136</v>
      </c>
      <c r="G29" s="38"/>
      <c r="H29" s="88"/>
    </row>
    <row r="30" s="71" customFormat="1" ht="20.25" customHeight="1" spans="1:8">
      <c r="A30" s="19" t="s">
        <v>229</v>
      </c>
      <c r="B30" s="27" t="s">
        <v>316</v>
      </c>
      <c r="C30" s="27"/>
      <c r="D30" s="10">
        <v>2815684.96</v>
      </c>
      <c r="E30" s="19">
        <v>54</v>
      </c>
      <c r="F30" s="27" t="s">
        <v>317</v>
      </c>
      <c r="G30" s="27"/>
      <c r="H30" s="9">
        <f>D30+H28</f>
        <v>2025516.90000001</v>
      </c>
    </row>
    <row r="31" s="71" customFormat="1" ht="20.25" customHeight="1" spans="1:8">
      <c r="A31" s="19" t="s">
        <v>232</v>
      </c>
      <c r="B31" s="38" t="s">
        <v>136</v>
      </c>
      <c r="C31" s="38"/>
      <c r="D31" s="10"/>
      <c r="E31" s="19">
        <v>55</v>
      </c>
      <c r="F31" s="38" t="s">
        <v>136</v>
      </c>
      <c r="G31" s="38"/>
      <c r="H31" s="10"/>
    </row>
    <row r="32" s="71" customFormat="1" ht="20.25" customHeight="1" spans="1:8">
      <c r="A32" s="19" t="s">
        <v>235</v>
      </c>
      <c r="B32" s="25" t="s">
        <v>318</v>
      </c>
      <c r="C32" s="25"/>
      <c r="D32" s="9">
        <f>D29+D30</f>
        <v>128135347.17</v>
      </c>
      <c r="E32" s="19">
        <v>56</v>
      </c>
      <c r="F32" s="25" t="s">
        <v>318</v>
      </c>
      <c r="G32" s="25"/>
      <c r="H32" s="9">
        <f>H27+H30</f>
        <v>128135347.17</v>
      </c>
    </row>
    <row r="33" s="71" customFormat="1" customHeight="1" spans="1:8">
      <c r="A33" s="82" t="s">
        <v>319</v>
      </c>
      <c r="B33" s="83"/>
      <c r="C33" s="83"/>
      <c r="D33" s="84"/>
      <c r="E33" s="13" t="s">
        <v>320</v>
      </c>
      <c r="F33" s="13"/>
      <c r="G33" s="13"/>
      <c r="H33" s="13"/>
    </row>
    <row r="34" s="71" customFormat="1" customHeight="1" spans="1:8">
      <c r="A34" s="3"/>
      <c r="B34" s="13"/>
      <c r="C34" s="13"/>
      <c r="D34" s="85"/>
      <c r="E34" s="13"/>
      <c r="F34" s="13"/>
      <c r="G34" s="13"/>
      <c r="H34" s="13"/>
    </row>
    <row r="35" s="71" customFormat="1" ht="11.25" customHeight="1" spans="1:8">
      <c r="A35" s="13" t="s">
        <v>321</v>
      </c>
      <c r="B35" s="15"/>
      <c r="C35" s="15"/>
      <c r="D35" s="15"/>
      <c r="E35" s="85"/>
      <c r="F35" s="15"/>
      <c r="G35" s="13"/>
      <c r="H35" s="13"/>
    </row>
    <row r="36" s="71" customFormat="1" ht="11.25" customHeight="1" spans="1:8">
      <c r="A36" s="13" t="s">
        <v>322</v>
      </c>
      <c r="B36" s="15"/>
      <c r="C36" s="15"/>
      <c r="D36" s="15"/>
      <c r="E36" s="85"/>
      <c r="F36" s="15"/>
      <c r="G36" s="13"/>
      <c r="H36" s="13"/>
    </row>
    <row r="37" s="71" customFormat="1" ht="11.25" customHeight="1" spans="1:8">
      <c r="A37" s="13" t="s">
        <v>323</v>
      </c>
      <c r="B37" s="15"/>
      <c r="C37" s="15"/>
      <c r="D37" s="15"/>
      <c r="E37" s="85"/>
      <c r="F37" s="15"/>
      <c r="G37" s="13"/>
      <c r="H37" s="13"/>
    </row>
    <row r="38" s="71" customFormat="1" ht="11.25" customHeight="1" spans="1:8">
      <c r="A38" s="13" t="s">
        <v>324</v>
      </c>
      <c r="B38" s="15"/>
      <c r="C38" s="15"/>
      <c r="D38" s="15"/>
      <c r="E38" s="85"/>
      <c r="F38" s="15"/>
      <c r="G38" s="13"/>
      <c r="H38" s="13"/>
    </row>
    <row r="39" s="71" customFormat="1" ht="11.25" customHeight="1" spans="1:8">
      <c r="A39" s="13" t="s">
        <v>325</v>
      </c>
      <c r="B39" s="15"/>
      <c r="C39" s="15"/>
      <c r="D39" s="15"/>
      <c r="E39" s="85"/>
      <c r="F39" s="15"/>
      <c r="G39" s="13"/>
      <c r="H39" s="13"/>
    </row>
    <row r="40" s="71" customFormat="1" ht="11.25" customHeight="1" spans="1:8">
      <c r="A40" s="13" t="s">
        <v>326</v>
      </c>
      <c r="B40" s="15"/>
      <c r="C40" s="15"/>
      <c r="D40" s="15"/>
      <c r="E40" s="85"/>
      <c r="F40" s="15"/>
      <c r="G40" s="13"/>
      <c r="H40" s="13"/>
    </row>
    <row r="41" s="71" customFormat="1" customHeight="1" spans="1:8">
      <c r="A41" s="13" t="s">
        <v>327</v>
      </c>
      <c r="B41" s="15"/>
      <c r="C41" s="15"/>
      <c r="D41" s="15"/>
      <c r="E41" s="85"/>
      <c r="F41" s="15"/>
      <c r="G41" s="13"/>
      <c r="H41" s="13"/>
    </row>
    <row r="42" s="71" customFormat="1" ht="30" customHeight="1" spans="1:8">
      <c r="A42" s="86" t="s">
        <v>328</v>
      </c>
      <c r="B42" s="86"/>
      <c r="C42" s="86"/>
      <c r="D42" s="86"/>
      <c r="E42" s="99"/>
      <c r="F42" s="86"/>
      <c r="G42" s="86"/>
      <c r="H42" s="86"/>
    </row>
    <row r="43" s="71" customFormat="1" customHeight="1" spans="1:8">
      <c r="A43" s="14"/>
      <c r="B43" s="15"/>
      <c r="C43" s="15"/>
      <c r="D43" s="15"/>
      <c r="E43" s="85"/>
      <c r="F43" s="15"/>
      <c r="G43" s="13"/>
      <c r="H43" s="13"/>
    </row>
    <row r="44" s="71" customFormat="1" customHeight="1" spans="1:8">
      <c r="A44" s="1"/>
      <c r="B44" s="1"/>
      <c r="C44" s="1"/>
      <c r="D44" s="1"/>
      <c r="E44" s="1"/>
      <c r="F44" s="1"/>
      <c r="G44" s="1"/>
      <c r="H44" s="1"/>
    </row>
    <row r="45" s="71" customFormat="1" customHeight="1" spans="1:8">
      <c r="A45" s="1"/>
      <c r="B45" s="1"/>
      <c r="C45" s="1"/>
      <c r="D45" s="1"/>
      <c r="E45" s="1"/>
      <c r="F45" s="1"/>
      <c r="G45" s="1"/>
      <c r="H45" s="1"/>
    </row>
    <row r="46" s="71" customFormat="1" customHeight="1" spans="1:8">
      <c r="A46" s="1"/>
      <c r="B46" s="1"/>
      <c r="C46" s="1"/>
      <c r="D46" s="1"/>
      <c r="E46" s="1"/>
      <c r="F46" s="1"/>
      <c r="G46" s="1"/>
      <c r="H46" s="1"/>
    </row>
    <row r="47" s="71" customFormat="1" customHeight="1" spans="1:8">
      <c r="A47" s="1"/>
      <c r="B47" s="1"/>
      <c r="C47" s="1"/>
      <c r="D47" s="1"/>
      <c r="E47" s="1"/>
      <c r="F47" s="1"/>
      <c r="G47" s="1"/>
      <c r="H47" s="1"/>
    </row>
  </sheetData>
  <sheetProtection sheet="1"/>
  <mergeCells count="67">
    <mergeCell ref="A1:H1"/>
    <mergeCell ref="B3:C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B12:C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A33:C33"/>
    <mergeCell ref="A35:H35"/>
    <mergeCell ref="A36:H36"/>
    <mergeCell ref="A37:H37"/>
    <mergeCell ref="A38:H38"/>
    <mergeCell ref="A39:H39"/>
    <mergeCell ref="A40:H40"/>
    <mergeCell ref="A41:H41"/>
    <mergeCell ref="A42:H42"/>
  </mergeCells>
  <printOptions horizontalCentered="1" verticalCentered="1"/>
  <pageMargins left="0.2" right="0.2" top="0.2" bottom="0.2" header="0.2" footer="0.2"/>
  <pageSetup paperSize="77" scale="69" pageOrder="overThenDown" orientation="landscape" blackAndWhite="1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workbookViewId="0">
      <pane ySplit="5" topLeftCell="A6" activePane="bottomLeft" state="frozen"/>
      <selection/>
      <selection pane="bottomLeft" activeCell="A1" sqref="A1:F1"/>
    </sheetView>
  </sheetViews>
  <sheetFormatPr defaultColWidth="8" defaultRowHeight="14.25" customHeight="1" outlineLevelCol="5"/>
  <cols>
    <col min="1" max="1" width="8.85833333333333" style="47" customWidth="1"/>
    <col min="2" max="2" width="24.2833333333333" style="47" customWidth="1"/>
    <col min="3" max="3" width="30.7083333333333" style="47" customWidth="1"/>
    <col min="4" max="4" width="6.28333333333333" style="47" customWidth="1"/>
    <col min="5" max="5" width="29.8583333333333" style="47" customWidth="1"/>
    <col min="6" max="6" width="30.7083333333333" style="47" customWidth="1"/>
  </cols>
  <sheetData>
    <row r="1" ht="44.25" customHeight="1" spans="1:6">
      <c r="A1" s="48" t="s">
        <v>329</v>
      </c>
      <c r="B1" s="48"/>
      <c r="C1" s="49"/>
      <c r="D1" s="48"/>
      <c r="E1" s="48"/>
      <c r="F1" s="48"/>
    </row>
    <row r="2" s="46" customFormat="1" ht="15.75" customHeight="1" spans="1:6">
      <c r="A2" s="50"/>
      <c r="B2" s="50"/>
      <c r="C2" s="47"/>
      <c r="D2" s="50"/>
      <c r="E2" s="50"/>
      <c r="F2" s="66" t="s">
        <v>330</v>
      </c>
    </row>
    <row r="3" s="46" customFormat="1" ht="15.75" customHeight="1" spans="1:6">
      <c r="A3" s="51" t="s">
        <v>45</v>
      </c>
      <c r="B3" s="52" t="s">
        <v>3</v>
      </c>
      <c r="C3" s="52"/>
      <c r="D3" s="53" t="s">
        <v>46</v>
      </c>
      <c r="E3" s="67"/>
      <c r="F3" s="51" t="s">
        <v>47</v>
      </c>
    </row>
    <row r="4" s="46" customFormat="1" ht="15" customHeight="1" spans="1:6">
      <c r="A4" s="54" t="s">
        <v>331</v>
      </c>
      <c r="B4" s="54" t="s">
        <v>49</v>
      </c>
      <c r="C4" s="55" t="s">
        <v>226</v>
      </c>
      <c r="D4" s="54" t="s">
        <v>225</v>
      </c>
      <c r="E4" s="54" t="s">
        <v>49</v>
      </c>
      <c r="F4" s="55" t="s">
        <v>227</v>
      </c>
    </row>
    <row r="5" s="46" customFormat="1" ht="18.75" customHeight="1" spans="1:6">
      <c r="A5" s="56"/>
      <c r="B5" s="56"/>
      <c r="C5" s="55" t="s">
        <v>148</v>
      </c>
      <c r="D5" s="56"/>
      <c r="E5" s="56"/>
      <c r="F5" s="55" t="s">
        <v>148</v>
      </c>
    </row>
    <row r="6" s="46" customFormat="1" ht="20.25" customHeight="1" spans="1:6">
      <c r="A6" s="57" t="s">
        <v>52</v>
      </c>
      <c r="B6" s="58" t="s">
        <v>149</v>
      </c>
      <c r="C6" s="59"/>
      <c r="D6" s="57" t="s">
        <v>229</v>
      </c>
      <c r="E6" s="58" t="s">
        <v>150</v>
      </c>
      <c r="F6" s="59"/>
    </row>
    <row r="7" s="46" customFormat="1" ht="20.25" customHeight="1" spans="1:6">
      <c r="A7" s="57" t="s">
        <v>54</v>
      </c>
      <c r="B7" s="58" t="s">
        <v>151</v>
      </c>
      <c r="C7" s="59">
        <v>961483.1</v>
      </c>
      <c r="D7" s="57" t="s">
        <v>232</v>
      </c>
      <c r="E7" s="58" t="s">
        <v>152</v>
      </c>
      <c r="F7" s="59">
        <v>2987000</v>
      </c>
    </row>
    <row r="8" s="46" customFormat="1" ht="20.25" customHeight="1" spans="1:6">
      <c r="A8" s="57" t="s">
        <v>56</v>
      </c>
      <c r="B8" s="58" t="s">
        <v>155</v>
      </c>
      <c r="C8" s="59"/>
      <c r="D8" s="57" t="s">
        <v>235</v>
      </c>
      <c r="E8" s="58" t="s">
        <v>154</v>
      </c>
      <c r="F8" s="59"/>
    </row>
    <row r="9" s="46" customFormat="1" ht="20.25" customHeight="1" spans="1:6">
      <c r="A9" s="57" t="s">
        <v>58</v>
      </c>
      <c r="B9" s="58" t="s">
        <v>157</v>
      </c>
      <c r="C9" s="59"/>
      <c r="D9" s="57" t="s">
        <v>238</v>
      </c>
      <c r="E9" s="58" t="s">
        <v>156</v>
      </c>
      <c r="F9" s="59"/>
    </row>
    <row r="10" s="46" customFormat="1" ht="20.25" customHeight="1" spans="1:6">
      <c r="A10" s="57" t="s">
        <v>60</v>
      </c>
      <c r="B10" s="58" t="s">
        <v>159</v>
      </c>
      <c r="C10" s="60"/>
      <c r="D10" s="57" t="s">
        <v>241</v>
      </c>
      <c r="E10" s="58" t="s">
        <v>158</v>
      </c>
      <c r="F10" s="59"/>
    </row>
    <row r="11" s="46" customFormat="1" ht="20.25" customHeight="1" spans="1:6">
      <c r="A11" s="57" t="s">
        <v>62</v>
      </c>
      <c r="B11" s="58"/>
      <c r="C11" s="57"/>
      <c r="D11" s="57" t="s">
        <v>242</v>
      </c>
      <c r="E11" s="58" t="s">
        <v>160</v>
      </c>
      <c r="F11" s="59"/>
    </row>
    <row r="12" s="46" customFormat="1" ht="20.25" customHeight="1" spans="1:6">
      <c r="A12" s="57" t="s">
        <v>64</v>
      </c>
      <c r="B12" s="58"/>
      <c r="C12" s="57"/>
      <c r="D12" s="57" t="s">
        <v>243</v>
      </c>
      <c r="E12" s="58" t="s">
        <v>161</v>
      </c>
      <c r="F12" s="60"/>
    </row>
    <row r="13" s="46" customFormat="1" ht="20.25" customHeight="1" spans="1:6">
      <c r="A13" s="57" t="s">
        <v>66</v>
      </c>
      <c r="B13" s="58"/>
      <c r="C13" s="57"/>
      <c r="D13" s="57" t="s">
        <v>244</v>
      </c>
      <c r="E13" s="58" t="s">
        <v>162</v>
      </c>
      <c r="F13" s="60"/>
    </row>
    <row r="14" s="46" customFormat="1" ht="15.75" customHeight="1" spans="1:6">
      <c r="A14" s="57" t="s">
        <v>68</v>
      </c>
      <c r="B14" s="58"/>
      <c r="C14" s="57"/>
      <c r="D14" s="57" t="s">
        <v>245</v>
      </c>
      <c r="E14" s="58"/>
      <c r="F14" s="68"/>
    </row>
    <row r="15" s="46" customFormat="1" ht="15.75" customHeight="1" spans="1:6">
      <c r="A15" s="57" t="s">
        <v>70</v>
      </c>
      <c r="B15" s="58"/>
      <c r="C15" s="57"/>
      <c r="D15" s="57" t="s">
        <v>246</v>
      </c>
      <c r="E15" s="58"/>
      <c r="F15" s="68"/>
    </row>
    <row r="16" s="46" customFormat="1" ht="15.75" customHeight="1" spans="1:6">
      <c r="A16" s="57" t="s">
        <v>72</v>
      </c>
      <c r="B16" s="58"/>
      <c r="C16" s="57"/>
      <c r="D16" s="57" t="s">
        <v>247</v>
      </c>
      <c r="E16" s="58"/>
      <c r="F16" s="68"/>
    </row>
    <row r="17" s="46" customFormat="1" ht="15.75" customHeight="1" spans="1:6">
      <c r="A17" s="57" t="s">
        <v>74</v>
      </c>
      <c r="B17" s="58"/>
      <c r="C17" s="57"/>
      <c r="D17" s="57" t="s">
        <v>248</v>
      </c>
      <c r="E17" s="58"/>
      <c r="F17" s="68"/>
    </row>
    <row r="18" s="46" customFormat="1" ht="15.75" customHeight="1" spans="1:6">
      <c r="A18" s="57" t="s">
        <v>76</v>
      </c>
      <c r="B18" s="58"/>
      <c r="C18" s="57"/>
      <c r="D18" s="57" t="s">
        <v>249</v>
      </c>
      <c r="E18" s="58"/>
      <c r="F18" s="68"/>
    </row>
    <row r="19" s="46" customFormat="1" ht="15.75" customHeight="1" spans="1:6">
      <c r="A19" s="57" t="s">
        <v>250</v>
      </c>
      <c r="B19" s="58"/>
      <c r="C19" s="57"/>
      <c r="D19" s="57" t="s">
        <v>251</v>
      </c>
      <c r="E19" s="58"/>
      <c r="F19" s="68"/>
    </row>
    <row r="20" s="46" customFormat="1" ht="15.75" customHeight="1" spans="1:6">
      <c r="A20" s="57" t="s">
        <v>252</v>
      </c>
      <c r="B20" s="58"/>
      <c r="C20" s="57"/>
      <c r="D20" s="57" t="s">
        <v>253</v>
      </c>
      <c r="E20" s="58"/>
      <c r="F20" s="68"/>
    </row>
    <row r="21" s="46" customFormat="1" ht="15.75" customHeight="1" spans="1:6">
      <c r="A21" s="57" t="s">
        <v>254</v>
      </c>
      <c r="B21" s="58"/>
      <c r="C21" s="57"/>
      <c r="D21" s="57" t="s">
        <v>255</v>
      </c>
      <c r="E21" s="58"/>
      <c r="F21" s="68"/>
    </row>
    <row r="22" s="46" customFormat="1" ht="15.75" customHeight="1" spans="1:6">
      <c r="A22" s="57" t="s">
        <v>256</v>
      </c>
      <c r="B22" s="58"/>
      <c r="C22" s="57"/>
      <c r="D22" s="57" t="s">
        <v>257</v>
      </c>
      <c r="E22" s="58"/>
      <c r="F22" s="68"/>
    </row>
    <row r="23" s="46" customFormat="1" ht="15.75" customHeight="1" spans="1:6">
      <c r="A23" s="57" t="s">
        <v>258</v>
      </c>
      <c r="B23" s="58"/>
      <c r="C23" s="57"/>
      <c r="D23" s="57" t="s">
        <v>259</v>
      </c>
      <c r="E23" s="58"/>
      <c r="F23" s="68"/>
    </row>
    <row r="24" s="46" customFormat="1" ht="15.75" customHeight="1" spans="1:6">
      <c r="A24" s="57" t="s">
        <v>260</v>
      </c>
      <c r="B24" s="58"/>
      <c r="C24" s="57"/>
      <c r="D24" s="57" t="s">
        <v>261</v>
      </c>
      <c r="E24" s="58"/>
      <c r="F24" s="68"/>
    </row>
    <row r="25" s="46" customFormat="1" ht="15.75" customHeight="1" spans="1:6">
      <c r="A25" s="57" t="s">
        <v>262</v>
      </c>
      <c r="B25" s="58"/>
      <c r="C25" s="57"/>
      <c r="D25" s="57" t="s">
        <v>263</v>
      </c>
      <c r="E25" s="58"/>
      <c r="F25" s="68"/>
    </row>
    <row r="26" s="46" customFormat="1" ht="15.75" customHeight="1" spans="1:6">
      <c r="A26" s="57" t="s">
        <v>264</v>
      </c>
      <c r="B26" s="58"/>
      <c r="C26" s="57"/>
      <c r="D26" s="57" t="s">
        <v>265</v>
      </c>
      <c r="E26" s="58"/>
      <c r="F26" s="68"/>
    </row>
    <row r="27" s="46" customFormat="1" ht="15.75" customHeight="1" spans="1:6">
      <c r="A27" s="57" t="s">
        <v>266</v>
      </c>
      <c r="B27" s="58"/>
      <c r="C27" s="57"/>
      <c r="D27" s="57" t="s">
        <v>267</v>
      </c>
      <c r="E27" s="58"/>
      <c r="F27" s="68"/>
    </row>
    <row r="28" s="46" customFormat="1" ht="15.75" customHeight="1" spans="1:6">
      <c r="A28" s="57" t="s">
        <v>268</v>
      </c>
      <c r="B28" s="58"/>
      <c r="C28" s="57"/>
      <c r="D28" s="57" t="s">
        <v>269</v>
      </c>
      <c r="E28" s="58"/>
      <c r="F28" s="68"/>
    </row>
    <row r="29" s="46" customFormat="1" ht="15.75" customHeight="1" spans="1:6">
      <c r="A29" s="57" t="s">
        <v>270</v>
      </c>
      <c r="B29" s="58"/>
      <c r="C29" s="57"/>
      <c r="D29" s="57" t="s">
        <v>271</v>
      </c>
      <c r="E29" s="58"/>
      <c r="F29" s="68"/>
    </row>
    <row r="30" s="46" customFormat="1" ht="20.25" customHeight="1" spans="1:6">
      <c r="A30" s="57" t="s">
        <v>272</v>
      </c>
      <c r="B30" s="57" t="s">
        <v>139</v>
      </c>
      <c r="C30" s="61">
        <f>C7+C8+C9+C10+C6</f>
        <v>961483.1</v>
      </c>
      <c r="D30" s="57" t="s">
        <v>273</v>
      </c>
      <c r="E30" s="57" t="s">
        <v>139</v>
      </c>
      <c r="F30" s="61">
        <f>F6+F7+F8+F9+F10+F11+F12+F13</f>
        <v>2987000</v>
      </c>
    </row>
    <row r="31" s="46" customFormat="1" ht="20.25" customHeight="1" spans="1:6">
      <c r="A31" s="62" t="s">
        <v>332</v>
      </c>
      <c r="B31" s="62"/>
      <c r="C31" s="63"/>
      <c r="D31" s="62"/>
      <c r="E31" s="62"/>
      <c r="F31" s="69"/>
    </row>
    <row r="32" s="46" customFormat="1" ht="13.5" customHeight="1" spans="6:6">
      <c r="F32" s="70"/>
    </row>
    <row r="33" s="46" customFormat="1" ht="13.5" customHeight="1" spans="6:6">
      <c r="F33" s="70"/>
    </row>
    <row r="35" customHeight="1" spans="1:5">
      <c r="A35" s="64"/>
      <c r="B35" s="65"/>
      <c r="D35" s="65"/>
      <c r="E35" s="65"/>
    </row>
  </sheetData>
  <sheetProtection sheet="1"/>
  <mergeCells count="7">
    <mergeCell ref="A1:F1"/>
    <mergeCell ref="B3:C3"/>
    <mergeCell ref="A31:E31"/>
    <mergeCell ref="A4:A5"/>
    <mergeCell ref="B4:B5"/>
    <mergeCell ref="D4:D5"/>
    <mergeCell ref="E4:E5"/>
  </mergeCells>
  <printOptions horizontalCentered="1" verticalCentered="1"/>
  <pageMargins left="0.2" right="0.2" top="0.2" bottom="0.2" header="0.2" footer="0.2"/>
  <pageSetup paperSize="77" pageOrder="overThenDown" orientation="landscape" blackAndWhite="1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zoomScale="115" zoomScaleNormal="115" workbookViewId="0">
      <selection activeCell="E11" sqref="E11"/>
    </sheetView>
  </sheetViews>
  <sheetFormatPr defaultColWidth="9" defaultRowHeight="15.6" customHeight="1" outlineLevelCol="3"/>
  <cols>
    <col min="1" max="1" width="11.8583333333333" style="35" customWidth="1"/>
    <col min="2" max="2" width="23.1416666666667" style="35" customWidth="1"/>
    <col min="3" max="4" width="30.7083333333333" style="35" customWidth="1"/>
  </cols>
  <sheetData>
    <row r="1" ht="39.75" customHeight="1" spans="1:4">
      <c r="A1" s="2" t="s">
        <v>333</v>
      </c>
      <c r="B1" s="2"/>
      <c r="C1" s="2"/>
      <c r="D1" s="2"/>
    </row>
    <row r="2" ht="14.25" customHeight="1" spans="1:4">
      <c r="A2" s="13"/>
      <c r="B2" s="13"/>
      <c r="C2" s="3"/>
      <c r="D2" s="15" t="s">
        <v>334</v>
      </c>
    </row>
    <row r="3" ht="14.25" customHeight="1" spans="1:4">
      <c r="A3" s="4" t="s">
        <v>45</v>
      </c>
      <c r="B3" s="5" t="s">
        <v>3</v>
      </c>
      <c r="C3" s="5" t="s">
        <v>46</v>
      </c>
      <c r="D3" s="4" t="s">
        <v>47</v>
      </c>
    </row>
    <row r="4" ht="13.5" customHeight="1" spans="1:4">
      <c r="A4" s="43" t="s">
        <v>331</v>
      </c>
      <c r="B4" s="43" t="s">
        <v>49</v>
      </c>
      <c r="C4" s="19" t="s">
        <v>50</v>
      </c>
      <c r="D4" s="19" t="s">
        <v>335</v>
      </c>
    </row>
    <row r="5" ht="13.5" customHeight="1" spans="1:4">
      <c r="A5" s="44"/>
      <c r="B5" s="44"/>
      <c r="C5" s="19"/>
      <c r="D5" s="19"/>
    </row>
    <row r="6" ht="20.25" customHeight="1" spans="1:4">
      <c r="A6" s="19">
        <v>1</v>
      </c>
      <c r="B6" s="27" t="s">
        <v>53</v>
      </c>
      <c r="C6" s="9">
        <f t="shared" ref="C6:D6" si="0">C7+C8+C9+C10</f>
        <v>9938799.35</v>
      </c>
      <c r="D6" s="9">
        <f t="shared" si="0"/>
        <v>7768422.27</v>
      </c>
    </row>
    <row r="7" ht="20.25" customHeight="1" spans="1:4">
      <c r="A7" s="19">
        <v>2</v>
      </c>
      <c r="B7" s="27" t="s">
        <v>55</v>
      </c>
      <c r="C7" s="10"/>
      <c r="D7" s="10"/>
    </row>
    <row r="8" ht="20.25" customHeight="1" spans="1:4">
      <c r="A8" s="19">
        <v>3</v>
      </c>
      <c r="B8" s="27" t="s">
        <v>57</v>
      </c>
      <c r="C8" s="10"/>
      <c r="D8" s="10"/>
    </row>
    <row r="9" ht="20.25" customHeight="1" spans="1:4">
      <c r="A9" s="19">
        <v>4</v>
      </c>
      <c r="B9" s="27" t="s">
        <v>59</v>
      </c>
      <c r="C9" s="10">
        <v>9938799.35</v>
      </c>
      <c r="D9" s="10">
        <v>7768422.27</v>
      </c>
    </row>
    <row r="10" ht="20.25" customHeight="1" spans="1:4">
      <c r="A10" s="19">
        <v>5</v>
      </c>
      <c r="B10" s="27" t="s">
        <v>61</v>
      </c>
      <c r="C10" s="10"/>
      <c r="D10" s="10"/>
    </row>
    <row r="11" ht="20.25" customHeight="1" spans="1:4">
      <c r="A11" s="19">
        <v>6</v>
      </c>
      <c r="B11" s="27" t="s">
        <v>65</v>
      </c>
      <c r="C11" s="9">
        <f t="shared" ref="C11:D11" si="1">C12+C13</f>
        <v>0</v>
      </c>
      <c r="D11" s="9">
        <f t="shared" si="1"/>
        <v>0</v>
      </c>
    </row>
    <row r="12" ht="20.25" customHeight="1" spans="1:4">
      <c r="A12" s="19">
        <v>7</v>
      </c>
      <c r="B12" s="27" t="s">
        <v>67</v>
      </c>
      <c r="C12" s="10"/>
      <c r="D12" s="10"/>
    </row>
    <row r="13" ht="20.25" customHeight="1" spans="1:4">
      <c r="A13" s="19">
        <v>8</v>
      </c>
      <c r="B13" s="27" t="s">
        <v>69</v>
      </c>
      <c r="C13" s="10"/>
      <c r="D13" s="10"/>
    </row>
    <row r="14" ht="20.25" customHeight="1" spans="1:4">
      <c r="A14" s="19">
        <v>9</v>
      </c>
      <c r="B14" s="27" t="s">
        <v>71</v>
      </c>
      <c r="C14" s="9">
        <f t="shared" ref="C14:D14" si="2">C6-C11</f>
        <v>9938799.35</v>
      </c>
      <c r="D14" s="9">
        <f t="shared" si="2"/>
        <v>7768422.27</v>
      </c>
    </row>
    <row r="15" ht="20.25" customHeight="1" spans="1:4">
      <c r="A15" s="19">
        <v>10</v>
      </c>
      <c r="B15" s="27" t="s">
        <v>336</v>
      </c>
      <c r="C15" s="9">
        <f>医疗救助收支表2025nb11!B22</f>
        <v>9938799.35</v>
      </c>
      <c r="D15" s="9">
        <f>医疗救助收支表2025nb11!D22</f>
        <v>7768422.27</v>
      </c>
    </row>
    <row r="16" ht="13.5" customHeight="1" spans="1:4">
      <c r="A16" s="20" t="s">
        <v>78</v>
      </c>
      <c r="B16" s="20"/>
      <c r="C16" s="45"/>
      <c r="D16" s="20"/>
    </row>
    <row r="17" ht="13.5" customHeight="1" spans="1:4">
      <c r="A17" s="13" t="s">
        <v>337</v>
      </c>
      <c r="B17" s="13"/>
      <c r="C17" s="3"/>
      <c r="D17" s="13"/>
    </row>
    <row r="18" ht="13.5" customHeight="1" spans="1:4">
      <c r="A18" s="14"/>
      <c r="B18" s="13"/>
      <c r="C18" s="3"/>
      <c r="D18" s="13"/>
    </row>
    <row r="19" ht="13.5" customHeight="1" spans="1:4">
      <c r="A19" s="13"/>
      <c r="B19" s="13"/>
      <c r="C19" s="13"/>
      <c r="D19" s="13"/>
    </row>
  </sheetData>
  <sheetProtection sheet="1"/>
  <mergeCells count="7">
    <mergeCell ref="A1:D1"/>
    <mergeCell ref="A16:D16"/>
    <mergeCell ref="A17:D17"/>
    <mergeCell ref="A4:A5"/>
    <mergeCell ref="B4:B5"/>
    <mergeCell ref="C4:C5"/>
    <mergeCell ref="D4:D5"/>
  </mergeCells>
  <printOptions horizontalCentered="1" verticalCentered="1"/>
  <pageMargins left="0.2" right="0.2" top="0.2" bottom="0.2" header="0.2" footer="0.2"/>
  <pageSetup paperSize="9" orientation="landscape" blackAndWhite="1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zoomScale="115" zoomScaleNormal="115" workbookViewId="0">
      <selection activeCell="C5" sqref="C5"/>
    </sheetView>
  </sheetViews>
  <sheetFormatPr defaultColWidth="9" defaultRowHeight="15.6" customHeight="1" outlineLevelCol="3"/>
  <cols>
    <col min="1" max="1" width="44" style="35" customWidth="1"/>
    <col min="2" max="2" width="30.7083333333333" style="35" customWidth="1"/>
    <col min="3" max="3" width="31.2833333333333" style="35" customWidth="1"/>
    <col min="4" max="4" width="30.7083333333333" style="35" customWidth="1"/>
  </cols>
  <sheetData>
    <row r="1" ht="36.75" customHeight="1" spans="1:4">
      <c r="A1" s="2" t="s">
        <v>338</v>
      </c>
      <c r="B1" s="2"/>
      <c r="C1" s="2"/>
      <c r="D1" s="2"/>
    </row>
    <row r="2" ht="15.75" customHeight="1" spans="1:4">
      <c r="A2" s="1"/>
      <c r="B2" s="15"/>
      <c r="C2" s="15"/>
      <c r="D2" s="15" t="s">
        <v>339</v>
      </c>
    </row>
    <row r="3" ht="15.75" customHeight="1" spans="1:4">
      <c r="A3" s="4" t="s">
        <v>45</v>
      </c>
      <c r="B3" s="36" t="s">
        <v>3</v>
      </c>
      <c r="C3" s="37" t="s">
        <v>46</v>
      </c>
      <c r="D3" s="4" t="s">
        <v>47</v>
      </c>
    </row>
    <row r="4" ht="24" customHeight="1" spans="1:4">
      <c r="A4" s="25" t="s">
        <v>176</v>
      </c>
      <c r="B4" s="25" t="s">
        <v>148</v>
      </c>
      <c r="C4" s="25" t="s">
        <v>176</v>
      </c>
      <c r="D4" s="25" t="s">
        <v>148</v>
      </c>
    </row>
    <row r="5" ht="20.25" customHeight="1" spans="1:4">
      <c r="A5" s="27" t="s">
        <v>340</v>
      </c>
      <c r="B5" s="9">
        <f>B6+B11</f>
        <v>1347476</v>
      </c>
      <c r="C5" s="27" t="s">
        <v>341</v>
      </c>
      <c r="D5" s="9">
        <f>D6+D7+D8+D9</f>
        <v>2589712.19</v>
      </c>
    </row>
    <row r="6" ht="20.25" customHeight="1" spans="1:4">
      <c r="A6" s="27" t="s">
        <v>342</v>
      </c>
      <c r="B6" s="9">
        <f>B7+B8+B9+B10</f>
        <v>1347476</v>
      </c>
      <c r="C6" s="19" t="s">
        <v>343</v>
      </c>
      <c r="D6" s="10">
        <v>1119680</v>
      </c>
    </row>
    <row r="7" ht="20.25" customHeight="1" spans="1:4">
      <c r="A7" s="27" t="s">
        <v>344</v>
      </c>
      <c r="B7" s="10">
        <v>802700</v>
      </c>
      <c r="C7" s="19" t="s">
        <v>345</v>
      </c>
      <c r="D7" s="10">
        <v>1140212.42</v>
      </c>
    </row>
    <row r="8" ht="20.25" customHeight="1" spans="1:4">
      <c r="A8" s="27" t="s">
        <v>346</v>
      </c>
      <c r="B8" s="10">
        <v>147600</v>
      </c>
      <c r="C8" s="19" t="s">
        <v>347</v>
      </c>
      <c r="D8" s="10">
        <v>329819.77</v>
      </c>
    </row>
    <row r="9" ht="20.25" customHeight="1" spans="1:4">
      <c r="A9" s="38" t="s">
        <v>348</v>
      </c>
      <c r="B9" s="10"/>
      <c r="C9" s="19" t="s">
        <v>349</v>
      </c>
      <c r="D9" s="10"/>
    </row>
    <row r="10" ht="20.25" customHeight="1" spans="1:4">
      <c r="A10" s="38" t="s">
        <v>350</v>
      </c>
      <c r="B10" s="39">
        <v>397176</v>
      </c>
      <c r="C10" s="27"/>
      <c r="D10" s="40"/>
    </row>
    <row r="11" ht="20.25" customHeight="1" spans="1:4">
      <c r="A11" s="27" t="s">
        <v>351</v>
      </c>
      <c r="B11" s="41">
        <f>B12+B13+B14</f>
        <v>0</v>
      </c>
      <c r="C11" s="27"/>
      <c r="D11" s="27"/>
    </row>
    <row r="12" ht="20.25" customHeight="1" spans="1:4">
      <c r="A12" s="42" t="s">
        <v>352</v>
      </c>
      <c r="B12" s="10"/>
      <c r="C12" s="27"/>
      <c r="D12" s="27"/>
    </row>
    <row r="13" ht="20.25" customHeight="1" spans="1:4">
      <c r="A13" s="27" t="s">
        <v>353</v>
      </c>
      <c r="B13" s="10"/>
      <c r="C13" s="27"/>
      <c r="D13" s="27"/>
    </row>
    <row r="14" ht="20.25" customHeight="1" spans="1:4">
      <c r="A14" s="27" t="s">
        <v>354</v>
      </c>
      <c r="B14" s="10"/>
      <c r="C14" s="27"/>
      <c r="D14" s="27"/>
    </row>
    <row r="15" ht="20.25" customHeight="1" spans="1:4">
      <c r="A15" s="27" t="s">
        <v>98</v>
      </c>
      <c r="B15" s="10">
        <v>107958.89</v>
      </c>
      <c r="C15" s="27"/>
      <c r="D15" s="27"/>
    </row>
    <row r="16" ht="20.25" customHeight="1" spans="1:4">
      <c r="A16" s="27" t="s">
        <v>355</v>
      </c>
      <c r="B16" s="10"/>
      <c r="C16" s="27"/>
      <c r="D16" s="27"/>
    </row>
    <row r="17" ht="20.25" customHeight="1" spans="1:4">
      <c r="A17" s="19" t="s">
        <v>123</v>
      </c>
      <c r="B17" s="9">
        <f>B5+B15+B16</f>
        <v>1455434.89</v>
      </c>
      <c r="C17" s="19" t="s">
        <v>121</v>
      </c>
      <c r="D17" s="9">
        <f>D6+D7+D8+D9</f>
        <v>2589712.19</v>
      </c>
    </row>
    <row r="18" ht="20.25" customHeight="1" spans="1:4">
      <c r="A18" s="27" t="s">
        <v>356</v>
      </c>
      <c r="B18" s="10"/>
      <c r="C18" s="27" t="s">
        <v>357</v>
      </c>
      <c r="D18" s="10"/>
    </row>
    <row r="19" ht="20.25" customHeight="1" spans="1:4">
      <c r="A19" s="27" t="s">
        <v>358</v>
      </c>
      <c r="B19" s="10">
        <v>0</v>
      </c>
      <c r="C19" s="27" t="s">
        <v>359</v>
      </c>
      <c r="D19" s="10">
        <v>1036099.78</v>
      </c>
    </row>
    <row r="20" ht="20.25" customHeight="1" spans="1:4">
      <c r="A20" s="19" t="s">
        <v>135</v>
      </c>
      <c r="B20" s="9">
        <f>B17+B18+B19</f>
        <v>1455434.89</v>
      </c>
      <c r="C20" s="19" t="s">
        <v>132</v>
      </c>
      <c r="D20" s="9">
        <f>D17+D18+D19</f>
        <v>3625811.97</v>
      </c>
    </row>
    <row r="21" ht="20.25" customHeight="1" spans="1:4">
      <c r="A21" s="27"/>
      <c r="B21" s="27"/>
      <c r="C21" s="27" t="s">
        <v>360</v>
      </c>
      <c r="D21" s="9">
        <f>B20-D20</f>
        <v>-2170377.08</v>
      </c>
    </row>
    <row r="22" ht="20.25" customHeight="1" spans="1:4">
      <c r="A22" s="27" t="s">
        <v>361</v>
      </c>
      <c r="B22" s="10">
        <v>9938799.35</v>
      </c>
      <c r="C22" s="27" t="s">
        <v>362</v>
      </c>
      <c r="D22" s="9">
        <f>B22+D21</f>
        <v>7768422.27</v>
      </c>
    </row>
    <row r="23" ht="15.75" customHeight="1" spans="1:1">
      <c r="A23" s="30" t="s">
        <v>363</v>
      </c>
    </row>
    <row r="24" ht="15.75" customHeight="1" spans="1:2">
      <c r="A24" s="13" t="s">
        <v>364</v>
      </c>
      <c r="B24" s="1"/>
    </row>
    <row r="25" ht="15.75" customHeight="1" spans="1:4">
      <c r="A25" s="13" t="s">
        <v>365</v>
      </c>
      <c r="B25" s="13"/>
      <c r="C25" s="13"/>
      <c r="D25" s="13"/>
    </row>
    <row r="26" ht="15.75" customHeight="1" spans="1:4">
      <c r="A26" s="13" t="s">
        <v>366</v>
      </c>
      <c r="B26" s="13"/>
      <c r="C26" s="13"/>
      <c r="D26" s="13"/>
    </row>
    <row r="27" ht="15.75" customHeight="1" spans="1:4">
      <c r="A27" s="13" t="s">
        <v>367</v>
      </c>
      <c r="B27" s="13"/>
      <c r="C27" s="13"/>
      <c r="D27" s="13"/>
    </row>
    <row r="28" ht="15.75" customHeight="1" spans="2:2">
      <c r="B28" s="13"/>
    </row>
  </sheetData>
  <sheetProtection sheet="1"/>
  <mergeCells count="4">
    <mergeCell ref="A1:D1"/>
    <mergeCell ref="A25:D25"/>
    <mergeCell ref="A26:D26"/>
    <mergeCell ref="A27:D27"/>
  </mergeCells>
  <printOptions horizontalCentered="1" verticalCentered="1"/>
  <pageMargins left="0.2" right="0.2" top="0.2" bottom="0.2" header="0.2" footer="0.2"/>
  <pageSetup paperSize="77" orientation="landscape" blackAndWhite="1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workbookViewId="0">
      <selection activeCell="C4" sqref="C4:C5"/>
    </sheetView>
  </sheetViews>
  <sheetFormatPr defaultColWidth="8" defaultRowHeight="14.25" customHeight="1" outlineLevelCol="6"/>
  <cols>
    <col min="1" max="1" width="44" style="1" customWidth="1"/>
    <col min="2" max="7" width="30.7083333333333" style="1" customWidth="1"/>
  </cols>
  <sheetData>
    <row r="1" ht="32.25" customHeight="1" spans="1:7">
      <c r="A1" s="2" t="s">
        <v>368</v>
      </c>
      <c r="B1" s="2"/>
      <c r="C1" s="2"/>
      <c r="D1" s="2"/>
      <c r="E1" s="2"/>
      <c r="F1" s="2"/>
      <c r="G1" s="2"/>
    </row>
    <row r="2" ht="18.75" customHeight="1" spans="1:7">
      <c r="A2" s="3"/>
      <c r="B2" s="3"/>
      <c r="C2" s="3"/>
      <c r="D2" s="3"/>
      <c r="E2" s="3"/>
      <c r="F2" s="3"/>
      <c r="G2" s="15" t="s">
        <v>369</v>
      </c>
    </row>
    <row r="3" ht="24" customHeight="1" spans="1:7">
      <c r="A3" s="4" t="s">
        <v>45</v>
      </c>
      <c r="B3" s="30" t="s">
        <v>3</v>
      </c>
      <c r="C3" s="30"/>
      <c r="D3" s="30"/>
      <c r="E3" s="6" t="s">
        <v>46</v>
      </c>
      <c r="F3" s="5"/>
      <c r="G3" s="4" t="s">
        <v>47</v>
      </c>
    </row>
    <row r="4" ht="27.75" customHeight="1" spans="1:7">
      <c r="A4" s="31" t="s">
        <v>370</v>
      </c>
      <c r="B4" s="26" t="s">
        <v>289</v>
      </c>
      <c r="C4" s="26" t="s">
        <v>371</v>
      </c>
      <c r="D4" s="32" t="s">
        <v>372</v>
      </c>
      <c r="E4" s="26" t="s">
        <v>373</v>
      </c>
      <c r="F4" s="26" t="s">
        <v>374</v>
      </c>
      <c r="G4" s="26" t="s">
        <v>375</v>
      </c>
    </row>
    <row r="5" ht="27.75" customHeight="1" spans="1:7">
      <c r="A5" s="31"/>
      <c r="B5" s="26"/>
      <c r="C5" s="26"/>
      <c r="D5" s="32"/>
      <c r="E5" s="26"/>
      <c r="F5" s="26"/>
      <c r="G5" s="26"/>
    </row>
    <row r="6" ht="27.75" customHeight="1" spans="1:7">
      <c r="A6" s="27" t="s">
        <v>376</v>
      </c>
      <c r="B6" s="33">
        <f>医疗资2025nb01!D8</f>
        <v>0</v>
      </c>
      <c r="C6" s="34"/>
      <c r="D6" s="10"/>
      <c r="E6" s="10"/>
      <c r="F6" s="10"/>
      <c r="G6" s="10"/>
    </row>
    <row r="7" ht="27.75" customHeight="1" spans="1:7">
      <c r="A7" s="27" t="s">
        <v>377</v>
      </c>
      <c r="B7" s="9">
        <f>其医资2028nb04!D9</f>
        <v>0</v>
      </c>
      <c r="C7" s="10"/>
      <c r="D7" s="10"/>
      <c r="E7" s="10"/>
      <c r="F7" s="10"/>
      <c r="G7" s="10"/>
    </row>
    <row r="8" ht="27.75" customHeight="1" spans="1:7">
      <c r="A8" s="27" t="s">
        <v>378</v>
      </c>
      <c r="B8" s="9">
        <f>居民资2025nb07!D9</f>
        <v>0</v>
      </c>
      <c r="C8" s="10"/>
      <c r="D8" s="10"/>
      <c r="E8" s="10"/>
      <c r="F8" s="10"/>
      <c r="G8" s="10"/>
    </row>
    <row r="9" ht="27.75" customHeight="1" spans="1:7">
      <c r="A9" s="27" t="s">
        <v>379</v>
      </c>
      <c r="B9" s="9">
        <f>医疗救助资产负债表2025nb10!D9</f>
        <v>7768422.27</v>
      </c>
      <c r="C9" s="10">
        <v>7768422.27</v>
      </c>
      <c r="D9" s="10"/>
      <c r="E9" s="10"/>
      <c r="F9" s="10"/>
      <c r="G9" s="10"/>
    </row>
    <row r="10" ht="20.25" customHeight="1" spans="1:7">
      <c r="A10" s="13" t="s">
        <v>380</v>
      </c>
      <c r="B10" s="13"/>
      <c r="C10" s="13"/>
      <c r="D10" s="13"/>
      <c r="E10" s="13"/>
      <c r="F10" s="13"/>
      <c r="G10" s="13"/>
    </row>
    <row r="11" ht="20.25" customHeight="1" spans="1:7">
      <c r="A11" s="14"/>
      <c r="B11" s="13"/>
      <c r="C11" s="13"/>
      <c r="D11" s="13"/>
      <c r="E11" s="13"/>
      <c r="F11" s="13"/>
      <c r="G11" s="13"/>
    </row>
    <row r="13" customHeight="1" spans="1:7">
      <c r="A13" s="13"/>
      <c r="B13" s="13"/>
      <c r="C13" s="13"/>
      <c r="D13" s="13"/>
      <c r="E13" s="13"/>
      <c r="F13" s="13"/>
      <c r="G13" s="13"/>
    </row>
  </sheetData>
  <sheetProtection sheet="1"/>
  <mergeCells count="10">
    <mergeCell ref="A1:G1"/>
    <mergeCell ref="B3:D3"/>
    <mergeCell ref="A10:G10"/>
    <mergeCell ref="A4:A5"/>
    <mergeCell ref="B4:B5"/>
    <mergeCell ref="C4:C5"/>
    <mergeCell ref="D4:D5"/>
    <mergeCell ref="E4:E5"/>
    <mergeCell ref="F4:F5"/>
    <mergeCell ref="G4:G5"/>
  </mergeCells>
  <printOptions horizontalCentered="1" verticalCentered="1"/>
  <pageMargins left="0.2" right="0.2" top="0.2" bottom="0.2" header="0.2" footer="0.2"/>
  <pageSetup paperSize="77" scale="64" pageOrder="overThenDown" orientation="landscape" blackAndWhite="1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workbookViewId="0">
      <selection activeCell="F7" sqref="F7"/>
    </sheetView>
  </sheetViews>
  <sheetFormatPr defaultColWidth="8" defaultRowHeight="14.25" customHeight="1" outlineLevelCol="5"/>
  <cols>
    <col min="1" max="1" width="39.7083333333333" style="1" customWidth="1"/>
    <col min="2" max="6" width="30.7083333333333" style="1" customWidth="1"/>
  </cols>
  <sheetData>
    <row r="1" ht="52.5" customHeight="1" spans="1:6">
      <c r="A1" s="2" t="s">
        <v>381</v>
      </c>
      <c r="B1" s="2"/>
      <c r="C1" s="2"/>
      <c r="D1" s="2"/>
      <c r="E1" s="2"/>
      <c r="F1" s="2"/>
    </row>
    <row r="2" ht="15" customHeight="1" spans="1:6">
      <c r="A2" s="3"/>
      <c r="B2" s="3"/>
      <c r="C2" s="3"/>
      <c r="D2" s="3"/>
      <c r="E2" s="3"/>
      <c r="F2" s="15" t="s">
        <v>382</v>
      </c>
    </row>
    <row r="3" ht="15" customHeight="1" spans="1:6">
      <c r="A3" s="15" t="s">
        <v>45</v>
      </c>
      <c r="B3" s="24" t="s">
        <v>3</v>
      </c>
      <c r="C3" s="24"/>
      <c r="D3" s="24" t="s">
        <v>46</v>
      </c>
      <c r="E3" s="29"/>
      <c r="F3" s="4" t="s">
        <v>47</v>
      </c>
    </row>
    <row r="4" ht="22.5" customHeight="1" spans="1:6">
      <c r="A4" s="25" t="s">
        <v>176</v>
      </c>
      <c r="B4" s="26" t="s">
        <v>289</v>
      </c>
      <c r="C4" s="26" t="s">
        <v>383</v>
      </c>
      <c r="D4" s="26"/>
      <c r="E4" s="26"/>
      <c r="F4" s="26" t="s">
        <v>384</v>
      </c>
    </row>
    <row r="5" ht="22.5" customHeight="1" spans="1:6">
      <c r="A5" s="25"/>
      <c r="B5" s="25"/>
      <c r="C5" s="25" t="s">
        <v>86</v>
      </c>
      <c r="D5" s="25" t="s">
        <v>83</v>
      </c>
      <c r="E5" s="25" t="s">
        <v>385</v>
      </c>
      <c r="F5" s="26"/>
    </row>
    <row r="6" ht="22.5" customHeight="1" spans="1:6">
      <c r="A6" s="27" t="s">
        <v>386</v>
      </c>
      <c r="B6" s="9">
        <f t="shared" ref="B6:E6" si="0">B7+B8+B9+B10+B11</f>
        <v>267703278.13</v>
      </c>
      <c r="C6" s="9">
        <f t="shared" si="0"/>
        <v>206774070.13</v>
      </c>
      <c r="D6" s="9">
        <f t="shared" si="0"/>
        <v>151563610.52</v>
      </c>
      <c r="E6" s="9">
        <f t="shared" si="0"/>
        <v>55210459.61</v>
      </c>
      <c r="F6" s="9">
        <f>F7+F8+F10+F11</f>
        <v>60929208</v>
      </c>
    </row>
    <row r="7" ht="22.5" customHeight="1" spans="1:6">
      <c r="A7" s="27" t="s">
        <v>387</v>
      </c>
      <c r="B7" s="9">
        <f t="shared" ref="B7:B8" si="1">C7+F7</f>
        <v>201008835.83</v>
      </c>
      <c r="C7" s="9">
        <f t="shared" ref="C7:C11" si="2">D7+E7</f>
        <v>197246917.83</v>
      </c>
      <c r="D7" s="10">
        <v>144484768.05</v>
      </c>
      <c r="E7" s="10">
        <v>52762149.78</v>
      </c>
      <c r="F7" s="10">
        <v>3761918</v>
      </c>
    </row>
    <row r="8" ht="22.5" customHeight="1" spans="1:6">
      <c r="A8" s="27" t="s">
        <v>388</v>
      </c>
      <c r="B8" s="9">
        <f t="shared" si="1"/>
        <v>58543936.93</v>
      </c>
      <c r="C8" s="9">
        <f t="shared" si="2"/>
        <v>1376646.93</v>
      </c>
      <c r="D8" s="10">
        <v>1044920.97</v>
      </c>
      <c r="E8" s="10">
        <v>331725.96</v>
      </c>
      <c r="F8" s="10">
        <v>57167290</v>
      </c>
    </row>
    <row r="9" ht="22.5" customHeight="1" spans="1:6">
      <c r="A9" s="27" t="s">
        <v>389</v>
      </c>
      <c r="B9" s="9">
        <f>C9</f>
        <v>8150505.37</v>
      </c>
      <c r="C9" s="9">
        <f t="shared" si="2"/>
        <v>8150505.37</v>
      </c>
      <c r="D9" s="10">
        <v>6033921.5</v>
      </c>
      <c r="E9" s="10">
        <v>2116583.87</v>
      </c>
      <c r="F9" s="11" t="s">
        <v>95</v>
      </c>
    </row>
    <row r="10" ht="22.5" customHeight="1" spans="1:6">
      <c r="A10" s="27" t="s">
        <v>390</v>
      </c>
      <c r="B10" s="9">
        <f t="shared" ref="B10:B11" si="3">C10+F10</f>
        <v>0</v>
      </c>
      <c r="C10" s="9">
        <f t="shared" si="2"/>
        <v>0</v>
      </c>
      <c r="D10" s="10">
        <v>0</v>
      </c>
      <c r="E10" s="10">
        <v>0</v>
      </c>
      <c r="F10" s="10"/>
    </row>
    <row r="11" ht="22.5" customHeight="1" spans="1:6">
      <c r="A11" s="27" t="s">
        <v>391</v>
      </c>
      <c r="B11" s="9">
        <f t="shared" si="3"/>
        <v>0</v>
      </c>
      <c r="C11" s="9">
        <f t="shared" si="2"/>
        <v>0</v>
      </c>
      <c r="D11" s="10"/>
      <c r="E11" s="10">
        <v>0</v>
      </c>
      <c r="F11" s="10"/>
    </row>
    <row r="12" ht="22.5" customHeight="1" spans="1:6">
      <c r="A12" s="27" t="s">
        <v>392</v>
      </c>
      <c r="B12" s="28"/>
      <c r="C12" s="28"/>
      <c r="D12" s="28"/>
      <c r="E12" s="28"/>
      <c r="F12" s="28"/>
    </row>
    <row r="13" ht="22.5" customHeight="1" spans="1:6">
      <c r="A13" s="27" t="s">
        <v>393</v>
      </c>
      <c r="B13" s="9">
        <f t="shared" ref="B13:B15" si="4">C13+F13</f>
        <v>0</v>
      </c>
      <c r="C13" s="9">
        <f t="shared" ref="C13:C15" si="5">D13+E13</f>
        <v>0</v>
      </c>
      <c r="D13" s="10"/>
      <c r="E13" s="10"/>
      <c r="F13" s="10"/>
    </row>
    <row r="14" ht="22.5" customHeight="1" spans="1:6">
      <c r="A14" s="27" t="s">
        <v>394</v>
      </c>
      <c r="B14" s="9">
        <f t="shared" si="4"/>
        <v>0</v>
      </c>
      <c r="C14" s="9">
        <f t="shared" si="5"/>
        <v>0</v>
      </c>
      <c r="D14" s="10"/>
      <c r="E14" s="10"/>
      <c r="F14" s="10"/>
    </row>
    <row r="15" ht="22.5" customHeight="1" spans="1:6">
      <c r="A15" s="27" t="s">
        <v>395</v>
      </c>
      <c r="B15" s="9">
        <f t="shared" si="4"/>
        <v>0</v>
      </c>
      <c r="C15" s="9">
        <f t="shared" si="5"/>
        <v>0</v>
      </c>
      <c r="D15" s="10"/>
      <c r="E15" s="10"/>
      <c r="F15" s="10"/>
    </row>
    <row r="16" ht="18" customHeight="1" spans="1:6">
      <c r="A16" s="13" t="s">
        <v>396</v>
      </c>
      <c r="B16" s="15"/>
      <c r="C16" s="15"/>
      <c r="D16" s="15"/>
      <c r="E16" s="15"/>
      <c r="F16" s="15"/>
    </row>
    <row r="17" ht="18" customHeight="1" spans="1:6">
      <c r="A17" s="13" t="s">
        <v>397</v>
      </c>
      <c r="B17" s="13"/>
      <c r="C17" s="13"/>
      <c r="D17" s="13"/>
      <c r="E17" s="13"/>
      <c r="F17" s="15"/>
    </row>
    <row r="18" ht="18" customHeight="1" spans="1:6">
      <c r="A18" s="13" t="s">
        <v>398</v>
      </c>
      <c r="B18" s="13"/>
      <c r="C18" s="13"/>
      <c r="D18" s="13"/>
      <c r="E18" s="13"/>
      <c r="F18" s="15"/>
    </row>
    <row r="19" ht="18" customHeight="1" spans="1:6">
      <c r="A19" s="14"/>
      <c r="B19" s="13"/>
      <c r="C19" s="13"/>
      <c r="D19" s="13"/>
      <c r="E19" s="13"/>
      <c r="F19" s="15"/>
    </row>
    <row r="21" customHeight="1" spans="1:6">
      <c r="A21" s="13"/>
      <c r="B21" s="15"/>
      <c r="C21" s="15"/>
      <c r="D21" s="15"/>
      <c r="E21" s="15"/>
      <c r="F21" s="15"/>
    </row>
    <row r="22" customHeight="1" spans="1:6">
      <c r="A22" s="13"/>
      <c r="B22" s="13"/>
      <c r="C22" s="13"/>
      <c r="D22" s="13"/>
      <c r="E22" s="13"/>
      <c r="F22" s="15"/>
    </row>
    <row r="23" customHeight="1" spans="1:6">
      <c r="A23" s="13"/>
      <c r="B23" s="13"/>
      <c r="C23" s="13"/>
      <c r="D23" s="13"/>
      <c r="E23" s="13"/>
      <c r="F23" s="15"/>
    </row>
  </sheetData>
  <sheetProtection sheet="1"/>
  <mergeCells count="9">
    <mergeCell ref="A1:F1"/>
    <mergeCell ref="B3:C3"/>
    <mergeCell ref="C4:E4"/>
    <mergeCell ref="A16:F16"/>
    <mergeCell ref="A17:F17"/>
    <mergeCell ref="A18:F18"/>
    <mergeCell ref="A4:A5"/>
    <mergeCell ref="B4:B5"/>
    <mergeCell ref="F4:F5"/>
  </mergeCells>
  <printOptions horizontalCentered="1" verticalCentered="1"/>
  <pageMargins left="0.2" right="0.2" top="0.2" bottom="0.2" header="0.2" footer="0.2"/>
  <pageSetup paperSize="77" scale="76" pageOrder="overThenDown" orientation="landscape" blackAndWhite="1"/>
  <headerFooter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zoomScale="85" zoomScaleNormal="85" workbookViewId="0">
      <selection activeCell="E8" sqref="E8"/>
    </sheetView>
  </sheetViews>
  <sheetFormatPr defaultColWidth="8" defaultRowHeight="14.25" customHeight="1" outlineLevelCol="7"/>
  <cols>
    <col min="1" max="7" width="29" style="1" customWidth="1"/>
    <col min="8" max="8" width="25.8583333333333" style="1" customWidth="1"/>
  </cols>
  <sheetData>
    <row r="1" ht="49.5" customHeight="1" spans="1:8">
      <c r="A1" s="2" t="s">
        <v>399</v>
      </c>
      <c r="B1" s="2"/>
      <c r="C1" s="2"/>
      <c r="D1" s="2"/>
      <c r="E1" s="2"/>
      <c r="F1" s="2"/>
      <c r="G1" s="2"/>
      <c r="H1" s="2"/>
    </row>
    <row r="2" ht="15.75" customHeight="1" spans="1:8">
      <c r="A2" s="3"/>
      <c r="B2" s="3"/>
      <c r="C2" s="3"/>
      <c r="D2" s="15"/>
      <c r="E2" s="3"/>
      <c r="F2" s="3"/>
      <c r="G2" s="3"/>
      <c r="H2" s="15" t="s">
        <v>400</v>
      </c>
    </row>
    <row r="3" ht="18.75" customHeight="1" spans="1:8">
      <c r="A3" s="4" t="s">
        <v>45</v>
      </c>
      <c r="B3" s="18" t="s">
        <v>3</v>
      </c>
      <c r="C3" s="18"/>
      <c r="D3" s="18"/>
      <c r="E3" s="18" t="s">
        <v>46</v>
      </c>
      <c r="F3" s="5"/>
      <c r="G3" s="6"/>
      <c r="H3" s="4" t="s">
        <v>47</v>
      </c>
    </row>
    <row r="4" ht="21" customHeight="1" spans="1:8">
      <c r="A4" s="19" t="s">
        <v>401</v>
      </c>
      <c r="B4" s="19"/>
      <c r="C4" s="19"/>
      <c r="D4" s="19"/>
      <c r="E4" s="19"/>
      <c r="F4" s="19"/>
      <c r="G4" s="19"/>
      <c r="H4" s="19" t="s">
        <v>402</v>
      </c>
    </row>
    <row r="5" ht="21" customHeight="1" spans="1:8">
      <c r="A5" s="19" t="s">
        <v>289</v>
      </c>
      <c r="B5" s="19" t="s">
        <v>403</v>
      </c>
      <c r="C5" s="19"/>
      <c r="D5" s="19"/>
      <c r="E5" s="19" t="s">
        <v>404</v>
      </c>
      <c r="F5" s="19"/>
      <c r="G5" s="19"/>
      <c r="H5" s="19"/>
    </row>
    <row r="6" ht="21" customHeight="1" spans="1:8">
      <c r="A6" s="19"/>
      <c r="B6" s="19" t="s">
        <v>86</v>
      </c>
      <c r="C6" s="19" t="s">
        <v>405</v>
      </c>
      <c r="D6" s="19" t="s">
        <v>406</v>
      </c>
      <c r="E6" s="19" t="s">
        <v>86</v>
      </c>
      <c r="F6" s="19" t="s">
        <v>405</v>
      </c>
      <c r="G6" s="19" t="s">
        <v>406</v>
      </c>
      <c r="H6" s="19"/>
    </row>
    <row r="7" ht="21" customHeight="1" spans="1:8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</row>
    <row r="8" ht="27.75" customHeight="1" spans="1:8">
      <c r="A8" s="9">
        <f>B8+E8</f>
        <v>267703278.13</v>
      </c>
      <c r="B8" s="10">
        <f>医疗收支2025nb02!C6</f>
        <v>206774070.13</v>
      </c>
      <c r="C8" s="9">
        <f>B8-D8</f>
        <v>-696300.530000001</v>
      </c>
      <c r="D8" s="10">
        <v>207470370.66</v>
      </c>
      <c r="E8" s="10">
        <f>居民收支2025nb08!D5</f>
        <v>60929208</v>
      </c>
      <c r="F8" s="9">
        <f>E8-G8</f>
        <v>2974878</v>
      </c>
      <c r="G8" s="10">
        <v>57954330</v>
      </c>
      <c r="H8" s="22"/>
    </row>
    <row r="9" ht="15" customHeight="1" spans="1:8">
      <c r="A9" s="20" t="s">
        <v>407</v>
      </c>
      <c r="B9" s="21"/>
      <c r="C9" s="21"/>
      <c r="D9" s="21"/>
      <c r="E9" s="21"/>
      <c r="F9" s="21"/>
      <c r="G9" s="21"/>
      <c r="H9" s="21"/>
    </row>
    <row r="10" ht="15" customHeight="1" spans="1:8">
      <c r="A10" s="13" t="s">
        <v>408</v>
      </c>
      <c r="B10" s="13"/>
      <c r="C10" s="13"/>
      <c r="D10" s="13"/>
      <c r="E10" s="13"/>
      <c r="F10" s="13"/>
      <c r="G10" s="13"/>
      <c r="H10" s="13"/>
    </row>
    <row r="11" ht="21" customHeight="1" spans="1:8">
      <c r="A11" s="13" t="s">
        <v>409</v>
      </c>
      <c r="B11" s="13"/>
      <c r="C11" s="13"/>
      <c r="D11" s="13"/>
      <c r="E11" s="13"/>
      <c r="F11" s="13"/>
      <c r="G11" s="13"/>
      <c r="H11" s="13"/>
    </row>
    <row r="12" ht="18.75" customHeight="1" spans="1:8">
      <c r="A12" s="13" t="s">
        <v>410</v>
      </c>
      <c r="B12" s="13"/>
      <c r="C12" s="13"/>
      <c r="D12" s="13"/>
      <c r="E12" s="13"/>
      <c r="F12" s="13"/>
      <c r="G12" s="13"/>
      <c r="H12" s="23"/>
    </row>
    <row r="13" ht="15" customHeight="1" spans="1:8">
      <c r="A13" s="13"/>
      <c r="B13" s="13"/>
      <c r="C13" s="13"/>
      <c r="D13" s="13"/>
      <c r="E13" s="13"/>
      <c r="F13" s="15"/>
      <c r="G13" s="15"/>
      <c r="H13" s="15"/>
    </row>
  </sheetData>
  <sheetProtection sheet="1"/>
  <mergeCells count="11">
    <mergeCell ref="A1:H1"/>
    <mergeCell ref="B3:D3"/>
    <mergeCell ref="A4:G4"/>
    <mergeCell ref="B5:D5"/>
    <mergeCell ref="E5:G5"/>
    <mergeCell ref="A9:E9"/>
    <mergeCell ref="A10:H10"/>
    <mergeCell ref="A11:H11"/>
    <mergeCell ref="A12:H12"/>
    <mergeCell ref="A5:A6"/>
    <mergeCell ref="H4:H6"/>
  </mergeCells>
  <printOptions horizontalCentered="1" verticalCentered="1"/>
  <pageMargins left="0.2" right="0.2" top="0.2" bottom="0.2" header="0.2" footer="0.2"/>
  <pageSetup paperSize="77" scale="64" pageOrder="overThenDown" orientation="landscape" blackAndWhite="1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workbookViewId="0">
      <selection activeCell="C5" sqref="C5"/>
    </sheetView>
  </sheetViews>
  <sheetFormatPr defaultColWidth="8" defaultRowHeight="14.25" customHeight="1" outlineLevelCol="4"/>
  <cols>
    <col min="1" max="1" width="38.5666666666667" style="1" customWidth="1"/>
    <col min="2" max="2" width="30.7083333333333" style="1" customWidth="1"/>
    <col min="3" max="3" width="32.425" style="1" customWidth="1"/>
    <col min="4" max="4" width="30.7083333333333" style="1" customWidth="1"/>
    <col min="5" max="5" width="28.425" style="1" customWidth="1"/>
  </cols>
  <sheetData>
    <row r="1" ht="49.5" customHeight="1" spans="1:5">
      <c r="A1" s="2" t="s">
        <v>411</v>
      </c>
      <c r="B1" s="2"/>
      <c r="C1" s="2"/>
      <c r="D1" s="2"/>
      <c r="E1" s="2"/>
    </row>
    <row r="2" ht="15.75" customHeight="1" spans="1:5">
      <c r="A2" s="3"/>
      <c r="B2" s="3"/>
      <c r="C2" s="3"/>
      <c r="D2" s="3"/>
      <c r="E2" s="15" t="s">
        <v>412</v>
      </c>
    </row>
    <row r="3" ht="19.5" customHeight="1" spans="1:5">
      <c r="A3" s="4" t="s">
        <v>45</v>
      </c>
      <c r="B3" s="5" t="s">
        <v>3</v>
      </c>
      <c r="C3" s="6" t="s">
        <v>46</v>
      </c>
      <c r="D3" s="5"/>
      <c r="E3" s="4" t="s">
        <v>47</v>
      </c>
    </row>
    <row r="4" ht="24.75" customHeight="1" spans="1:5">
      <c r="A4" s="7" t="s">
        <v>413</v>
      </c>
      <c r="B4" s="7" t="s">
        <v>289</v>
      </c>
      <c r="C4" s="7" t="s">
        <v>414</v>
      </c>
      <c r="D4" s="7" t="s">
        <v>384</v>
      </c>
      <c r="E4" s="7" t="s">
        <v>402</v>
      </c>
    </row>
    <row r="5" ht="24" customHeight="1" spans="1:5">
      <c r="A5" s="8" t="s">
        <v>415</v>
      </c>
      <c r="B5" s="9">
        <f t="shared" ref="B5:B12" si="0">C5+D5</f>
        <v>1178482.34</v>
      </c>
      <c r="C5" s="9">
        <f t="shared" ref="C5:D5" si="1">C6+C7+C8+C9+C10</f>
        <v>537873.61</v>
      </c>
      <c r="D5" s="9">
        <f t="shared" si="1"/>
        <v>640608.73</v>
      </c>
      <c r="E5" s="16"/>
    </row>
    <row r="6" ht="24" customHeight="1" spans="1:5">
      <c r="A6" s="8" t="s">
        <v>416</v>
      </c>
      <c r="B6" s="9">
        <f t="shared" si="0"/>
        <v>254458.2</v>
      </c>
      <c r="C6" s="10">
        <v>254458.2</v>
      </c>
      <c r="D6" s="10"/>
      <c r="E6" s="17"/>
    </row>
    <row r="7" ht="24" customHeight="1" spans="1:5">
      <c r="A7" s="8" t="s">
        <v>417</v>
      </c>
      <c r="B7" s="9">
        <f t="shared" si="0"/>
        <v>919516.68</v>
      </c>
      <c r="C7" s="10">
        <v>279153.65</v>
      </c>
      <c r="D7" s="10">
        <v>640363.03</v>
      </c>
      <c r="E7" s="17"/>
    </row>
    <row r="8" ht="24" customHeight="1" spans="1:5">
      <c r="A8" s="8" t="s">
        <v>418</v>
      </c>
      <c r="B8" s="9">
        <f t="shared" si="0"/>
        <v>0</v>
      </c>
      <c r="C8" s="10"/>
      <c r="D8" s="10"/>
      <c r="E8" s="17"/>
    </row>
    <row r="9" ht="24" customHeight="1" spans="1:5">
      <c r="A9" s="8" t="s">
        <v>419</v>
      </c>
      <c r="B9" s="9">
        <f t="shared" si="0"/>
        <v>4507.46</v>
      </c>
      <c r="C9" s="10">
        <v>4261.76</v>
      </c>
      <c r="D9" s="10">
        <v>245.7</v>
      </c>
      <c r="E9" s="17"/>
    </row>
    <row r="10" ht="24" customHeight="1" spans="1:5">
      <c r="A10" s="8" t="s">
        <v>420</v>
      </c>
      <c r="B10" s="9">
        <f t="shared" si="0"/>
        <v>0</v>
      </c>
      <c r="C10" s="10"/>
      <c r="D10" s="10"/>
      <c r="E10" s="17"/>
    </row>
    <row r="11" ht="24" customHeight="1" spans="1:5">
      <c r="A11" s="8" t="s">
        <v>117</v>
      </c>
      <c r="B11" s="9">
        <f t="shared" si="0"/>
        <v>3532182.02</v>
      </c>
      <c r="C11" s="9">
        <f>C13+C12+C14+C15+C16+C17</f>
        <v>3532182.02</v>
      </c>
      <c r="D11" s="9">
        <f>D12+D14+D15+D17</f>
        <v>0</v>
      </c>
      <c r="E11" s="16"/>
    </row>
    <row r="12" ht="24" customHeight="1" spans="1:5">
      <c r="A12" s="8" t="s">
        <v>421</v>
      </c>
      <c r="B12" s="9">
        <f t="shared" si="0"/>
        <v>9900.02</v>
      </c>
      <c r="C12" s="10">
        <v>9900.02</v>
      </c>
      <c r="D12" s="10"/>
      <c r="E12" s="17"/>
    </row>
    <row r="13" ht="24" customHeight="1" spans="1:5">
      <c r="A13" s="8" t="s">
        <v>422</v>
      </c>
      <c r="B13" s="9">
        <f>C13</f>
        <v>3522282</v>
      </c>
      <c r="C13" s="10">
        <v>3522282</v>
      </c>
      <c r="D13" s="11" t="s">
        <v>423</v>
      </c>
      <c r="E13" s="16"/>
    </row>
    <row r="14" ht="24" customHeight="1" spans="1:5">
      <c r="A14" s="8" t="s">
        <v>424</v>
      </c>
      <c r="B14" s="9">
        <f t="shared" ref="B14:B15" si="2">C14+D14</f>
        <v>0</v>
      </c>
      <c r="C14" s="10"/>
      <c r="D14" s="10"/>
      <c r="E14" s="17"/>
    </row>
    <row r="15" ht="24" customHeight="1" spans="1:5">
      <c r="A15" s="8" t="s">
        <v>425</v>
      </c>
      <c r="B15" s="9">
        <f t="shared" si="2"/>
        <v>0</v>
      </c>
      <c r="C15" s="10"/>
      <c r="D15" s="10"/>
      <c r="E15" s="17"/>
    </row>
    <row r="16" ht="31.5" customHeight="1" spans="1:5">
      <c r="A16" s="12" t="s">
        <v>426</v>
      </c>
      <c r="B16" s="9">
        <f>C16</f>
        <v>0</v>
      </c>
      <c r="C16" s="10"/>
      <c r="D16" s="11" t="s">
        <v>423</v>
      </c>
      <c r="E16" s="17"/>
    </row>
    <row r="17" ht="26.25" customHeight="1" spans="1:5">
      <c r="A17" s="8" t="s">
        <v>427</v>
      </c>
      <c r="B17" s="9">
        <f>C17+D17</f>
        <v>0</v>
      </c>
      <c r="C17" s="10"/>
      <c r="D17" s="10"/>
      <c r="E17" s="17"/>
    </row>
    <row r="18" customHeight="1" spans="1:5">
      <c r="A18" s="13"/>
      <c r="B18" s="13"/>
      <c r="C18" s="13"/>
      <c r="D18" s="13"/>
      <c r="E18" s="14"/>
    </row>
    <row r="19" customHeight="1" spans="1:5">
      <c r="A19" s="14"/>
      <c r="B19" s="14"/>
      <c r="C19" s="14"/>
      <c r="D19" s="14"/>
      <c r="E19" s="14"/>
    </row>
    <row r="20" ht="13.5" customHeight="1"/>
  </sheetData>
  <sheetProtection sheet="1"/>
  <mergeCells count="1">
    <mergeCell ref="A1:E1"/>
  </mergeCells>
  <printOptions horizontalCentered="1" verticalCentered="1"/>
  <pageMargins left="0.2" right="0.2" top="0.2" bottom="0.2" header="0.2" footer="0.2"/>
  <pageSetup paperSize="77" scale="91" pageOrder="overThenDown" orientation="landscape" blackAndWhite="1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zoomScale="115" zoomScaleNormal="115" workbookViewId="0">
      <selection activeCell="H16" sqref="H16"/>
    </sheetView>
  </sheetViews>
  <sheetFormatPr defaultColWidth="8" defaultRowHeight="14.25" customHeight="1"/>
  <cols>
    <col min="1" max="1" width="15.7083333333333" style="47" customWidth="1"/>
    <col min="2" max="3" width="11.425" style="47" customWidth="1"/>
    <col min="4" max="4" width="42.2833333333333" style="47" customWidth="1"/>
    <col min="5" max="5" width="4.425" style="47" customWidth="1"/>
    <col min="6" max="6" width="3.70833333333333" style="47" customWidth="1"/>
    <col min="7" max="7" width="6.85833333333333" style="47" customWidth="1"/>
    <col min="8" max="8" width="14.2833333333333" style="47" customWidth="1"/>
    <col min="9" max="9" width="10.2833333333333" style="47" customWidth="1"/>
  </cols>
  <sheetData>
    <row r="1" ht="54" customHeight="1" spans="1:9">
      <c r="A1" s="150" t="s">
        <v>12</v>
      </c>
      <c r="B1" s="150"/>
      <c r="C1" s="150"/>
      <c r="D1" s="150"/>
      <c r="E1" s="150"/>
      <c r="F1" s="150"/>
      <c r="G1" s="150"/>
      <c r="H1" s="150"/>
      <c r="I1" s="150"/>
    </row>
    <row r="2" s="149" customFormat="1" ht="21" customHeight="1" spans="1:9">
      <c r="A2" s="151" t="s">
        <v>13</v>
      </c>
      <c r="B2" s="151"/>
      <c r="C2" s="151"/>
      <c r="D2" s="151"/>
      <c r="E2" s="151"/>
      <c r="F2" s="151"/>
      <c r="G2" s="151"/>
      <c r="H2" s="151" t="s">
        <v>14</v>
      </c>
      <c r="I2" s="152"/>
    </row>
    <row r="3" s="149" customFormat="1" ht="21" customHeight="1" spans="1:9">
      <c r="A3" s="151" t="s">
        <v>15</v>
      </c>
      <c r="B3" s="151"/>
      <c r="C3" s="151"/>
      <c r="D3" s="151"/>
      <c r="E3" s="151"/>
      <c r="F3" s="151"/>
      <c r="G3" s="151"/>
      <c r="H3" s="151" t="s">
        <v>16</v>
      </c>
      <c r="I3" s="152"/>
    </row>
    <row r="4" s="149" customFormat="1" ht="21" customHeight="1" spans="1:9">
      <c r="A4" s="151" t="s">
        <v>17</v>
      </c>
      <c r="B4" s="151"/>
      <c r="C4" s="151"/>
      <c r="D4" s="151"/>
      <c r="E4" s="151"/>
      <c r="F4" s="151"/>
      <c r="G4" s="151"/>
      <c r="H4" s="151" t="s">
        <v>18</v>
      </c>
      <c r="I4" s="152"/>
    </row>
    <row r="5" s="149" customFormat="1" ht="21" customHeight="1" spans="1:9">
      <c r="A5" s="151" t="s">
        <v>19</v>
      </c>
      <c r="B5" s="151"/>
      <c r="C5" s="151"/>
      <c r="D5" s="151"/>
      <c r="E5" s="151"/>
      <c r="F5" s="151"/>
      <c r="G5" s="151"/>
      <c r="H5" s="151" t="s">
        <v>20</v>
      </c>
      <c r="I5" s="152"/>
    </row>
    <row r="6" s="149" customFormat="1" ht="21" customHeight="1" spans="1:9">
      <c r="A6" s="151" t="s">
        <v>21</v>
      </c>
      <c r="B6" s="151"/>
      <c r="C6" s="151"/>
      <c r="D6" s="151"/>
      <c r="E6" s="151"/>
      <c r="F6" s="151"/>
      <c r="G6" s="151"/>
      <c r="H6" s="151" t="s">
        <v>22</v>
      </c>
      <c r="I6" s="152"/>
    </row>
    <row r="7" s="149" customFormat="1" ht="21" customHeight="1" spans="1:9">
      <c r="A7" s="151" t="s">
        <v>23</v>
      </c>
      <c r="B7" s="151"/>
      <c r="C7" s="151"/>
      <c r="D7" s="151"/>
      <c r="E7" s="151"/>
      <c r="F7" s="151"/>
      <c r="G7" s="151"/>
      <c r="H7" s="151" t="s">
        <v>24</v>
      </c>
      <c r="I7" s="152"/>
    </row>
    <row r="8" s="149" customFormat="1" ht="21" customHeight="1" spans="1:9">
      <c r="A8" s="151" t="s">
        <v>25</v>
      </c>
      <c r="B8" s="151"/>
      <c r="C8" s="151"/>
      <c r="D8" s="151"/>
      <c r="E8" s="151"/>
      <c r="F8" s="151"/>
      <c r="G8" s="151"/>
      <c r="H8" s="151" t="s">
        <v>26</v>
      </c>
      <c r="I8" s="152"/>
    </row>
    <row r="9" s="149" customFormat="1" ht="21" customHeight="1" spans="1:9">
      <c r="A9" s="151" t="s">
        <v>27</v>
      </c>
      <c r="B9" s="151"/>
      <c r="C9" s="151"/>
      <c r="D9" s="151"/>
      <c r="E9" s="151"/>
      <c r="F9" s="151"/>
      <c r="G9" s="151"/>
      <c r="H9" s="151" t="s">
        <v>28</v>
      </c>
      <c r="I9" s="152"/>
    </row>
    <row r="10" s="149" customFormat="1" ht="21" customHeight="1" spans="1:9">
      <c r="A10" s="151" t="s">
        <v>29</v>
      </c>
      <c r="B10" s="151"/>
      <c r="C10" s="151"/>
      <c r="D10" s="151"/>
      <c r="E10" s="151"/>
      <c r="F10" s="151"/>
      <c r="G10" s="151"/>
      <c r="H10" s="151" t="s">
        <v>30</v>
      </c>
      <c r="I10" s="152"/>
    </row>
    <row r="11" s="149" customFormat="1" ht="21" customHeight="1" spans="1:9">
      <c r="A11" s="151" t="s">
        <v>31</v>
      </c>
      <c r="B11" s="151"/>
      <c r="C11" s="151"/>
      <c r="D11" s="151"/>
      <c r="E11" s="151"/>
      <c r="F11" s="151"/>
      <c r="G11" s="151"/>
      <c r="H11" s="151" t="s">
        <v>32</v>
      </c>
      <c r="I11" s="152"/>
    </row>
    <row r="12" s="149" customFormat="1" ht="21" customHeight="1" spans="1:9">
      <c r="A12" s="151" t="s">
        <v>33</v>
      </c>
      <c r="B12" s="151"/>
      <c r="C12" s="151"/>
      <c r="D12" s="151"/>
      <c r="E12" s="151"/>
      <c r="F12" s="151"/>
      <c r="G12" s="151"/>
      <c r="H12" s="151" t="s">
        <v>34</v>
      </c>
      <c r="I12" s="152"/>
    </row>
    <row r="13" s="149" customFormat="1" ht="21" customHeight="1" spans="1:9">
      <c r="A13" s="151" t="s">
        <v>35</v>
      </c>
      <c r="B13" s="151"/>
      <c r="C13" s="151"/>
      <c r="D13" s="151"/>
      <c r="E13" s="151"/>
      <c r="F13" s="151"/>
      <c r="G13" s="151"/>
      <c r="H13" s="151" t="s">
        <v>36</v>
      </c>
      <c r="I13" s="152"/>
    </row>
    <row r="14" s="149" customFormat="1" ht="21" customHeight="1" spans="1:9">
      <c r="A14" s="151" t="s">
        <v>37</v>
      </c>
      <c r="B14" s="151"/>
      <c r="C14" s="151"/>
      <c r="D14" s="151"/>
      <c r="E14" s="151"/>
      <c r="F14" s="151"/>
      <c r="G14" s="151"/>
      <c r="H14" s="151" t="s">
        <v>38</v>
      </c>
      <c r="I14" s="152"/>
    </row>
    <row r="15" s="149" customFormat="1" ht="21" customHeight="1" spans="1:9">
      <c r="A15" s="151" t="s">
        <v>39</v>
      </c>
      <c r="B15" s="151"/>
      <c r="C15" s="151"/>
      <c r="D15" s="151"/>
      <c r="E15" s="151"/>
      <c r="F15" s="151"/>
      <c r="G15" s="151"/>
      <c r="H15" s="151" t="s">
        <v>40</v>
      </c>
      <c r="I15" s="152"/>
    </row>
    <row r="16" s="149" customFormat="1" ht="21" customHeight="1" spans="1:9">
      <c r="A16" s="151" t="s">
        <v>41</v>
      </c>
      <c r="B16" s="151"/>
      <c r="C16" s="151"/>
      <c r="D16" s="151"/>
      <c r="E16" s="151"/>
      <c r="F16" s="151"/>
      <c r="G16" s="151"/>
      <c r="H16" s="151" t="s">
        <v>42</v>
      </c>
      <c r="I16" s="152"/>
    </row>
  </sheetData>
  <sheetProtection sheet="1"/>
  <mergeCells count="1">
    <mergeCell ref="A1:H1"/>
  </mergeCells>
  <printOptions horizontalCentered="1"/>
  <pageMargins left="0.2" right="0.2" top="0.2" bottom="0.2" header="0.2" footer="0.2"/>
  <pageSetup paperSize="77" pageOrder="overThenDown" orientation="landscape" blackAndWhite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A1" sqref="A1:D1"/>
    </sheetView>
  </sheetViews>
  <sheetFormatPr defaultColWidth="8" defaultRowHeight="14.25" customHeight="1" outlineLevelCol="3"/>
  <cols>
    <col min="1" max="1" width="11.8583333333333" style="1" customWidth="1"/>
    <col min="2" max="2" width="27.5666666666667" style="1" customWidth="1"/>
    <col min="3" max="3" width="34.2833333333333" style="1" customWidth="1"/>
    <col min="4" max="4" width="36.7083333333333" style="1" customWidth="1"/>
  </cols>
  <sheetData>
    <row r="1" ht="28.5" customHeight="1" spans="1:4">
      <c r="A1" s="147" t="s">
        <v>43</v>
      </c>
      <c r="B1" s="147"/>
      <c r="C1" s="147"/>
      <c r="D1" s="147"/>
    </row>
    <row r="2" ht="15" customHeight="1" spans="1:4">
      <c r="A2" s="13"/>
      <c r="B2" s="13"/>
      <c r="C2" s="3"/>
      <c r="D2" s="15" t="s">
        <v>44</v>
      </c>
    </row>
    <row r="3" ht="15" customHeight="1" spans="1:4">
      <c r="A3" s="4" t="s">
        <v>45</v>
      </c>
      <c r="B3" s="5" t="s">
        <v>3</v>
      </c>
      <c r="C3" s="120" t="s">
        <v>46</v>
      </c>
      <c r="D3" s="4" t="s">
        <v>47</v>
      </c>
    </row>
    <row r="4" ht="22.5" customHeight="1" spans="1:4">
      <c r="A4" s="43" t="s">
        <v>48</v>
      </c>
      <c r="B4" s="43" t="s">
        <v>49</v>
      </c>
      <c r="C4" s="19" t="s">
        <v>50</v>
      </c>
      <c r="D4" s="19" t="s">
        <v>51</v>
      </c>
    </row>
    <row r="5" ht="22.5" customHeight="1" spans="1:4">
      <c r="A5" s="19" t="s">
        <v>52</v>
      </c>
      <c r="B5" s="27" t="s">
        <v>53</v>
      </c>
      <c r="C5" s="9">
        <f t="shared" ref="C5:D5" si="0">ROUND(C6+C7+C8+C9+C10,2)</f>
        <v>2544851.55</v>
      </c>
      <c r="D5" s="9">
        <f t="shared" si="0"/>
        <v>3094111.2</v>
      </c>
    </row>
    <row r="6" ht="22.5" customHeight="1" spans="1:4">
      <c r="A6" s="19" t="s">
        <v>54</v>
      </c>
      <c r="B6" s="27" t="s">
        <v>55</v>
      </c>
      <c r="C6" s="10"/>
      <c r="D6" s="10"/>
    </row>
    <row r="7" ht="22.5" customHeight="1" spans="1:4">
      <c r="A7" s="19" t="s">
        <v>56</v>
      </c>
      <c r="B7" s="27" t="s">
        <v>57</v>
      </c>
      <c r="C7" s="10"/>
      <c r="D7" s="10"/>
    </row>
    <row r="8" ht="22.5" customHeight="1" spans="1:4">
      <c r="A8" s="19" t="s">
        <v>58</v>
      </c>
      <c r="B8" s="27" t="s">
        <v>59</v>
      </c>
      <c r="C8" s="10"/>
      <c r="D8" s="10"/>
    </row>
    <row r="9" ht="22.5" customHeight="1" spans="1:4">
      <c r="A9" s="19" t="s">
        <v>60</v>
      </c>
      <c r="B9" s="27" t="s">
        <v>61</v>
      </c>
      <c r="C9" s="10">
        <v>2544851.55</v>
      </c>
      <c r="D9" s="10">
        <v>3094111.2</v>
      </c>
    </row>
    <row r="10" ht="22.5" customHeight="1" spans="1:4">
      <c r="A10" s="19" t="s">
        <v>62</v>
      </c>
      <c r="B10" s="27" t="s">
        <v>63</v>
      </c>
      <c r="C10" s="10"/>
      <c r="D10" s="10"/>
    </row>
    <row r="11" ht="22.5" customHeight="1" spans="1:4">
      <c r="A11" s="19" t="s">
        <v>64</v>
      </c>
      <c r="B11" s="27" t="s">
        <v>65</v>
      </c>
      <c r="C11" s="9">
        <f t="shared" ref="C11:D11" si="1">ROUND(C12+C13,2)</f>
        <v>314457.38</v>
      </c>
      <c r="D11" s="9">
        <f t="shared" si="1"/>
        <v>386888.71</v>
      </c>
    </row>
    <row r="12" ht="22.5" customHeight="1" spans="1:4">
      <c r="A12" s="19" t="s">
        <v>66</v>
      </c>
      <c r="B12" s="27" t="s">
        <v>67</v>
      </c>
      <c r="C12" s="10">
        <v>314457.38</v>
      </c>
      <c r="D12" s="10">
        <v>386888.71</v>
      </c>
    </row>
    <row r="13" ht="22.5" customHeight="1" spans="1:4">
      <c r="A13" s="19" t="s">
        <v>68</v>
      </c>
      <c r="B13" s="27" t="s">
        <v>69</v>
      </c>
      <c r="C13" s="10"/>
      <c r="D13" s="10"/>
    </row>
    <row r="14" ht="22.5" customHeight="1" spans="1:4">
      <c r="A14" s="19" t="s">
        <v>70</v>
      </c>
      <c r="B14" s="27" t="s">
        <v>71</v>
      </c>
      <c r="C14" s="9">
        <f t="shared" ref="C14:D14" si="2">ROUND(C5-C11,2)</f>
        <v>2230394.17</v>
      </c>
      <c r="D14" s="9">
        <f t="shared" si="2"/>
        <v>2707222.49</v>
      </c>
    </row>
    <row r="15" ht="22.5" customHeight="1" spans="1:4">
      <c r="A15" s="19" t="s">
        <v>72</v>
      </c>
      <c r="B15" s="27" t="s">
        <v>73</v>
      </c>
      <c r="C15" s="148">
        <f>医疗收支2025nb02!E36</f>
        <v>2230394.17</v>
      </c>
      <c r="D15" s="148">
        <f>医疗收支2025nb02!L36</f>
        <v>2707222.49</v>
      </c>
    </row>
    <row r="16" ht="22.5" customHeight="1" spans="1:4">
      <c r="A16" s="19" t="s">
        <v>74</v>
      </c>
      <c r="B16" s="27" t="s">
        <v>75</v>
      </c>
      <c r="C16" s="148">
        <f>医疗收支2025nb02!G36</f>
        <v>0</v>
      </c>
      <c r="D16" s="148">
        <f>医疗收支2025nb02!N36</f>
        <v>0</v>
      </c>
    </row>
    <row r="17" ht="22.5" customHeight="1" spans="1:4">
      <c r="A17" s="19" t="s">
        <v>76</v>
      </c>
      <c r="B17" s="27" t="s">
        <v>77</v>
      </c>
      <c r="C17" s="148">
        <f>医疗收支2025nb02!F36</f>
        <v>0</v>
      </c>
      <c r="D17" s="148">
        <f>医疗收支2025nb02!M36</f>
        <v>0</v>
      </c>
    </row>
    <row r="18" ht="22.5" customHeight="1" spans="1:4">
      <c r="A18" s="20" t="s">
        <v>78</v>
      </c>
      <c r="B18" s="20"/>
      <c r="C18" s="45"/>
      <c r="D18" s="20"/>
    </row>
    <row r="19" ht="15.75" customHeight="1" spans="1:4">
      <c r="A19" s="13" t="s">
        <v>79</v>
      </c>
      <c r="B19" s="13"/>
      <c r="C19" s="3"/>
      <c r="D19" s="13"/>
    </row>
    <row r="20" customHeight="1" spans="1:4">
      <c r="A20" s="14"/>
      <c r="B20" s="14"/>
      <c r="C20" s="14"/>
      <c r="D20" s="14"/>
    </row>
    <row r="22" customHeight="1" spans="1:4">
      <c r="A22" s="13"/>
      <c r="B22" s="13"/>
      <c r="C22" s="3"/>
      <c r="D22" s="13"/>
    </row>
  </sheetData>
  <sheetProtection sheet="1"/>
  <mergeCells count="4">
    <mergeCell ref="A1:D1"/>
    <mergeCell ref="A18:D18"/>
    <mergeCell ref="A19:D19"/>
    <mergeCell ref="A22:D22"/>
  </mergeCells>
  <printOptions horizontalCentered="1" verticalCentered="1"/>
  <pageMargins left="0.2" right="0.2" top="0.2" bottom="0.2" header="0.2" footer="0.2"/>
  <pageSetup paperSize="77" pageOrder="overThenDown" orientation="landscape" blackAndWhite="1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zoomScale="80" zoomScaleNormal="80" workbookViewId="0">
      <pane ySplit="5" topLeftCell="A6" activePane="bottomLeft" state="frozen"/>
      <selection/>
      <selection pane="bottomLeft" activeCell="A1" sqref="A1:N1"/>
    </sheetView>
  </sheetViews>
  <sheetFormatPr defaultColWidth="8" defaultRowHeight="14.25" customHeight="1"/>
  <cols>
    <col min="1" max="1" width="11.8583333333333" style="1" customWidth="1"/>
    <col min="2" max="2" width="40.7083333333333" style="130" customWidth="1"/>
    <col min="3" max="7" width="25.7083333333333" style="1" customWidth="1"/>
    <col min="8" max="8" width="10.7083333333333" style="1" customWidth="1"/>
    <col min="9" max="9" width="40.7083333333333" style="1" customWidth="1"/>
    <col min="10" max="14" width="25.7083333333333" style="1" customWidth="1"/>
  </cols>
  <sheetData>
    <row r="1" ht="35.25" customHeight="1" spans="1:14">
      <c r="A1" s="2" t="s">
        <v>80</v>
      </c>
      <c r="B1" s="131"/>
      <c r="C1" s="2"/>
      <c r="D1" s="132"/>
      <c r="E1" s="2"/>
      <c r="F1" s="2"/>
      <c r="G1" s="2"/>
      <c r="H1" s="2"/>
      <c r="I1" s="2"/>
      <c r="J1" s="2"/>
      <c r="K1" s="132"/>
      <c r="L1" s="2"/>
      <c r="M1" s="2"/>
      <c r="N1" s="2"/>
    </row>
    <row r="2" s="71" customFormat="1" ht="15" customHeight="1" spans="1:14">
      <c r="A2" s="13"/>
      <c r="B2" s="13"/>
      <c r="C2" s="3"/>
      <c r="N2" s="15" t="s">
        <v>81</v>
      </c>
    </row>
    <row r="3" ht="21" customHeight="1" spans="1:14">
      <c r="A3" s="4" t="s">
        <v>45</v>
      </c>
      <c r="B3" s="133" t="s">
        <v>3</v>
      </c>
      <c r="C3" s="5"/>
      <c r="D3" s="5"/>
      <c r="E3" s="4"/>
      <c r="F3" s="4"/>
      <c r="H3" s="6" t="s">
        <v>46</v>
      </c>
      <c r="I3" s="4"/>
      <c r="J3" s="6"/>
      <c r="K3" s="146"/>
      <c r="L3" s="6"/>
      <c r="M3" s="6"/>
      <c r="N3" s="4" t="s">
        <v>47</v>
      </c>
    </row>
    <row r="4" customHeight="1" spans="1:14">
      <c r="A4" s="43" t="s">
        <v>48</v>
      </c>
      <c r="B4" s="7" t="s">
        <v>49</v>
      </c>
      <c r="C4" s="19" t="s">
        <v>82</v>
      </c>
      <c r="D4" s="19" t="s">
        <v>83</v>
      </c>
      <c r="E4" s="19"/>
      <c r="F4" s="19"/>
      <c r="G4" s="19" t="s">
        <v>84</v>
      </c>
      <c r="H4" s="43" t="s">
        <v>48</v>
      </c>
      <c r="I4" s="43" t="s">
        <v>85</v>
      </c>
      <c r="J4" s="19" t="s">
        <v>82</v>
      </c>
      <c r="K4" s="19" t="s">
        <v>83</v>
      </c>
      <c r="L4" s="19"/>
      <c r="M4" s="19"/>
      <c r="N4" s="19" t="s">
        <v>84</v>
      </c>
    </row>
    <row r="5" ht="24" customHeight="1" spans="1:14">
      <c r="A5" s="44"/>
      <c r="B5" s="134"/>
      <c r="C5" s="19"/>
      <c r="D5" s="19" t="s">
        <v>86</v>
      </c>
      <c r="E5" s="19" t="s">
        <v>87</v>
      </c>
      <c r="F5" s="19" t="s">
        <v>88</v>
      </c>
      <c r="G5" s="19"/>
      <c r="H5" s="44"/>
      <c r="I5" s="44"/>
      <c r="J5" s="19"/>
      <c r="K5" s="19" t="s">
        <v>86</v>
      </c>
      <c r="L5" s="19" t="s">
        <v>87</v>
      </c>
      <c r="M5" s="19" t="s">
        <v>88</v>
      </c>
      <c r="N5" s="19"/>
    </row>
    <row r="6" ht="20.25" customHeight="1" spans="1:14">
      <c r="A6" s="19">
        <v>1</v>
      </c>
      <c r="B6" s="79" t="s">
        <v>89</v>
      </c>
      <c r="C6" s="9">
        <f t="shared" ref="C6:G6" si="0">ROUND(C7+C9,2)</f>
        <v>206774070.13</v>
      </c>
      <c r="D6" s="9">
        <f t="shared" si="0"/>
        <v>151563610.52</v>
      </c>
      <c r="E6" s="9">
        <f t="shared" si="0"/>
        <v>151563610.52</v>
      </c>
      <c r="F6" s="9">
        <f t="shared" si="0"/>
        <v>0</v>
      </c>
      <c r="G6" s="9">
        <f t="shared" si="0"/>
        <v>55210459.61</v>
      </c>
      <c r="H6" s="19">
        <v>34</v>
      </c>
      <c r="I6" s="27" t="s">
        <v>90</v>
      </c>
      <c r="J6" s="9">
        <f t="shared" ref="J6:N6" si="1">ROUND(J7+J16,2)</f>
        <v>83432930.94</v>
      </c>
      <c r="K6" s="9">
        <f t="shared" si="1"/>
        <v>31459293.89</v>
      </c>
      <c r="L6" s="9">
        <f t="shared" si="1"/>
        <v>31459293.89</v>
      </c>
      <c r="M6" s="9">
        <f t="shared" si="1"/>
        <v>0</v>
      </c>
      <c r="N6" s="9">
        <f t="shared" si="1"/>
        <v>51973637.05</v>
      </c>
    </row>
    <row r="7" ht="20.25" customHeight="1" spans="1:14">
      <c r="A7" s="19">
        <v>2</v>
      </c>
      <c r="B7" s="79" t="s">
        <v>91</v>
      </c>
      <c r="C7" s="9">
        <f t="shared" ref="C7:C9" si="2">ROUND(D7+G7,2)</f>
        <v>157874008.95</v>
      </c>
      <c r="D7" s="9">
        <f t="shared" ref="D7:D9" si="3">ROUND(E7+F7,2)</f>
        <v>149299890.87</v>
      </c>
      <c r="E7" s="10">
        <v>149299890.87</v>
      </c>
      <c r="F7" s="10"/>
      <c r="G7" s="10">
        <v>8574118.08</v>
      </c>
      <c r="H7" s="19">
        <v>35</v>
      </c>
      <c r="I7" s="27" t="s">
        <v>92</v>
      </c>
      <c r="J7" s="9">
        <f t="shared" ref="J7:N7" si="4">ROUND(J9+J10+J11+J12+J13+J14+J15,2)</f>
        <v>60320711.12</v>
      </c>
      <c r="K7" s="9">
        <f t="shared" si="4"/>
        <v>18911177.08</v>
      </c>
      <c r="L7" s="9">
        <f t="shared" si="4"/>
        <v>18911177.08</v>
      </c>
      <c r="M7" s="9">
        <f t="shared" si="4"/>
        <v>0</v>
      </c>
      <c r="N7" s="9">
        <f t="shared" si="4"/>
        <v>41409534.04</v>
      </c>
    </row>
    <row r="8" ht="20.25" customHeight="1" spans="1:14">
      <c r="A8" s="19">
        <v>3</v>
      </c>
      <c r="B8" s="79" t="s">
        <v>93</v>
      </c>
      <c r="C8" s="9">
        <f t="shared" si="2"/>
        <v>11748526.71</v>
      </c>
      <c r="D8" s="9">
        <f t="shared" si="3"/>
        <v>11748526.71</v>
      </c>
      <c r="E8" s="10">
        <v>11748526.71</v>
      </c>
      <c r="F8" s="10"/>
      <c r="G8" s="10"/>
      <c r="H8" s="19">
        <v>36</v>
      </c>
      <c r="I8" s="38" t="s">
        <v>94</v>
      </c>
      <c r="J8" s="9">
        <f>N8</f>
        <v>789465.37</v>
      </c>
      <c r="K8" s="11" t="s">
        <v>95</v>
      </c>
      <c r="L8" s="11" t="s">
        <v>95</v>
      </c>
      <c r="M8" s="11" t="s">
        <v>95</v>
      </c>
      <c r="N8" s="10">
        <v>789465.37</v>
      </c>
    </row>
    <row r="9" ht="20.25" customHeight="1" spans="1:14">
      <c r="A9" s="19">
        <v>4</v>
      </c>
      <c r="B9" s="79" t="s">
        <v>96</v>
      </c>
      <c r="C9" s="9">
        <f t="shared" si="2"/>
        <v>48900061.18</v>
      </c>
      <c r="D9" s="9">
        <f t="shared" si="3"/>
        <v>2263719.65</v>
      </c>
      <c r="E9" s="10">
        <v>2263719.65</v>
      </c>
      <c r="F9" s="10"/>
      <c r="G9" s="10">
        <v>46636341.53</v>
      </c>
      <c r="H9" s="19">
        <v>37</v>
      </c>
      <c r="I9" s="27" t="s">
        <v>97</v>
      </c>
      <c r="J9" s="9">
        <f t="shared" ref="J9:J15" si="5">ROUND(K9+N9,2)</f>
        <v>5470877.68</v>
      </c>
      <c r="K9" s="9">
        <f t="shared" ref="K9:K15" si="6">ROUND(L9+M9,2)</f>
        <v>4258314.36</v>
      </c>
      <c r="L9" s="10">
        <v>4258314.36</v>
      </c>
      <c r="M9" s="10"/>
      <c r="N9" s="10">
        <v>1212563.32</v>
      </c>
    </row>
    <row r="10" ht="20.25" customHeight="1" spans="1:14">
      <c r="A10" s="19">
        <v>5</v>
      </c>
      <c r="B10" s="79" t="s">
        <v>98</v>
      </c>
      <c r="C10" s="9">
        <f t="shared" ref="C10:G10" si="7">ROUND(C11+C12,2)</f>
        <v>25664.65</v>
      </c>
      <c r="D10" s="9">
        <f t="shared" si="7"/>
        <v>25664.65</v>
      </c>
      <c r="E10" s="9">
        <f t="shared" si="7"/>
        <v>25664.65</v>
      </c>
      <c r="F10" s="9">
        <f t="shared" si="7"/>
        <v>0</v>
      </c>
      <c r="G10" s="9">
        <f t="shared" si="7"/>
        <v>0</v>
      </c>
      <c r="H10" s="19">
        <v>38</v>
      </c>
      <c r="I10" s="27" t="s">
        <v>99</v>
      </c>
      <c r="J10" s="9">
        <f t="shared" si="5"/>
        <v>2491854.82</v>
      </c>
      <c r="K10" s="9">
        <f t="shared" si="6"/>
        <v>2112961.35</v>
      </c>
      <c r="L10" s="10">
        <v>2112961.35</v>
      </c>
      <c r="M10" s="10"/>
      <c r="N10" s="10">
        <v>378893.47</v>
      </c>
    </row>
    <row r="11" ht="20.25" customHeight="1" spans="1:14">
      <c r="A11" s="19">
        <v>6</v>
      </c>
      <c r="B11" s="79" t="s">
        <v>100</v>
      </c>
      <c r="C11" s="9">
        <f t="shared" ref="C11:C19" si="8">ROUND(D11+G11,2)</f>
        <v>0</v>
      </c>
      <c r="D11" s="9">
        <f t="shared" ref="D11:D19" si="9">ROUND(E11+F11,2)</f>
        <v>0</v>
      </c>
      <c r="E11" s="10"/>
      <c r="F11" s="10"/>
      <c r="G11" s="10"/>
      <c r="H11" s="19">
        <v>39</v>
      </c>
      <c r="I11" s="27" t="s">
        <v>101</v>
      </c>
      <c r="J11" s="9">
        <f t="shared" si="5"/>
        <v>8286523.13</v>
      </c>
      <c r="K11" s="9">
        <f t="shared" si="6"/>
        <v>3865165.92</v>
      </c>
      <c r="L11" s="10">
        <v>3865165.92</v>
      </c>
      <c r="M11" s="10"/>
      <c r="N11" s="10">
        <v>4421357.21</v>
      </c>
    </row>
    <row r="12" ht="20.25" customHeight="1" spans="1:14">
      <c r="A12" s="19">
        <v>7</v>
      </c>
      <c r="B12" s="79" t="s">
        <v>102</v>
      </c>
      <c r="C12" s="9">
        <f t="shared" si="8"/>
        <v>25664.65</v>
      </c>
      <c r="D12" s="9">
        <f t="shared" si="9"/>
        <v>25664.65</v>
      </c>
      <c r="E12" s="10">
        <v>25664.65</v>
      </c>
      <c r="F12" s="10"/>
      <c r="G12" s="10"/>
      <c r="H12" s="19">
        <v>40</v>
      </c>
      <c r="I12" s="27" t="s">
        <v>103</v>
      </c>
      <c r="J12" s="9">
        <f t="shared" si="5"/>
        <v>39144998.16</v>
      </c>
      <c r="K12" s="9">
        <f t="shared" si="6"/>
        <v>3902640.91</v>
      </c>
      <c r="L12" s="10">
        <v>3902640.91</v>
      </c>
      <c r="M12" s="10"/>
      <c r="N12" s="10">
        <v>35242357.25</v>
      </c>
    </row>
    <row r="13" ht="20.25" customHeight="1" spans="1:14">
      <c r="A13" s="19">
        <v>8</v>
      </c>
      <c r="B13" s="79" t="s">
        <v>104</v>
      </c>
      <c r="C13" s="9">
        <f t="shared" si="8"/>
        <v>0</v>
      </c>
      <c r="D13" s="9">
        <f t="shared" si="9"/>
        <v>0</v>
      </c>
      <c r="E13" s="10"/>
      <c r="F13" s="10"/>
      <c r="G13" s="10"/>
      <c r="H13" s="19">
        <v>41</v>
      </c>
      <c r="I13" s="27" t="s">
        <v>105</v>
      </c>
      <c r="J13" s="9">
        <f t="shared" si="5"/>
        <v>594877.03</v>
      </c>
      <c r="K13" s="9">
        <f t="shared" si="6"/>
        <v>568479.17</v>
      </c>
      <c r="L13" s="10">
        <v>568479.17</v>
      </c>
      <c r="M13" s="10"/>
      <c r="N13" s="10">
        <v>26397.86</v>
      </c>
    </row>
    <row r="14" ht="38.25" customHeight="1" spans="1:14">
      <c r="A14" s="19">
        <v>9</v>
      </c>
      <c r="B14" s="79" t="s">
        <v>106</v>
      </c>
      <c r="C14" s="9">
        <f t="shared" si="8"/>
        <v>0</v>
      </c>
      <c r="D14" s="9">
        <f t="shared" si="9"/>
        <v>0</v>
      </c>
      <c r="E14" s="10"/>
      <c r="F14" s="10"/>
      <c r="G14" s="10"/>
      <c r="H14" s="19">
        <v>42</v>
      </c>
      <c r="I14" s="27" t="s">
        <v>107</v>
      </c>
      <c r="J14" s="9">
        <f t="shared" si="5"/>
        <v>4203615.37</v>
      </c>
      <c r="K14" s="9">
        <f t="shared" si="6"/>
        <v>4203615.37</v>
      </c>
      <c r="L14" s="10">
        <v>4203615.37</v>
      </c>
      <c r="M14" s="10"/>
      <c r="N14" s="10"/>
    </row>
    <row r="15" ht="20.25" customHeight="1" spans="1:14">
      <c r="A15" s="19">
        <v>10</v>
      </c>
      <c r="B15" s="79" t="s">
        <v>108</v>
      </c>
      <c r="C15" s="9">
        <f t="shared" si="8"/>
        <v>537873.61</v>
      </c>
      <c r="D15" s="9">
        <f t="shared" si="9"/>
        <v>537873.61</v>
      </c>
      <c r="E15" s="10">
        <v>537873.61</v>
      </c>
      <c r="F15" s="10"/>
      <c r="G15" s="10"/>
      <c r="H15" s="19">
        <v>43</v>
      </c>
      <c r="I15" s="27" t="s">
        <v>109</v>
      </c>
      <c r="J15" s="9">
        <f t="shared" si="5"/>
        <v>127964.93</v>
      </c>
      <c r="K15" s="9">
        <f t="shared" si="6"/>
        <v>0</v>
      </c>
      <c r="L15" s="10"/>
      <c r="M15" s="10"/>
      <c r="N15" s="10">
        <v>127964.93</v>
      </c>
    </row>
    <row r="16" ht="20.25" customHeight="1" spans="1:14">
      <c r="A16" s="19">
        <v>11</v>
      </c>
      <c r="B16" s="79" t="s">
        <v>110</v>
      </c>
      <c r="C16" s="9">
        <f t="shared" si="8"/>
        <v>254458.2</v>
      </c>
      <c r="D16" s="9">
        <f t="shared" si="9"/>
        <v>254458.2</v>
      </c>
      <c r="E16" s="10">
        <v>254458.2</v>
      </c>
      <c r="F16" s="10"/>
      <c r="G16" s="10"/>
      <c r="H16" s="19">
        <v>44</v>
      </c>
      <c r="I16" s="27" t="s">
        <v>111</v>
      </c>
      <c r="J16" s="9">
        <f t="shared" ref="J16:N16" si="10">ROUND(J18+J19+J20+J21+J22,2)</f>
        <v>23112219.82</v>
      </c>
      <c r="K16" s="9">
        <f t="shared" si="10"/>
        <v>12548116.81</v>
      </c>
      <c r="L16" s="9">
        <f t="shared" si="10"/>
        <v>12548116.81</v>
      </c>
      <c r="M16" s="9">
        <f t="shared" si="10"/>
        <v>0</v>
      </c>
      <c r="N16" s="9">
        <f t="shared" si="10"/>
        <v>10564103.01</v>
      </c>
    </row>
    <row r="17" ht="20.25" customHeight="1" spans="1:14">
      <c r="A17" s="19">
        <v>12</v>
      </c>
      <c r="B17" s="79" t="s">
        <v>112</v>
      </c>
      <c r="C17" s="9">
        <f t="shared" si="8"/>
        <v>0</v>
      </c>
      <c r="D17" s="9">
        <f t="shared" si="9"/>
        <v>0</v>
      </c>
      <c r="E17" s="10"/>
      <c r="F17" s="10"/>
      <c r="G17" s="10"/>
      <c r="H17" s="19">
        <v>45</v>
      </c>
      <c r="I17" s="38" t="s">
        <v>94</v>
      </c>
      <c r="J17" s="9">
        <f>N17</f>
        <v>292394.58</v>
      </c>
      <c r="K17" s="11" t="s">
        <v>95</v>
      </c>
      <c r="L17" s="11" t="s">
        <v>95</v>
      </c>
      <c r="M17" s="11" t="s">
        <v>95</v>
      </c>
      <c r="N17" s="10">
        <v>292394.58</v>
      </c>
    </row>
    <row r="18" ht="20.25" customHeight="1" spans="1:14">
      <c r="A18" s="73">
        <v>13</v>
      </c>
      <c r="B18" s="135" t="s">
        <v>113</v>
      </c>
      <c r="C18" s="9">
        <f t="shared" si="8"/>
        <v>0</v>
      </c>
      <c r="D18" s="9">
        <f t="shared" si="9"/>
        <v>0</v>
      </c>
      <c r="E18" s="39"/>
      <c r="F18" s="10"/>
      <c r="G18" s="10"/>
      <c r="H18" s="19">
        <v>46</v>
      </c>
      <c r="I18" s="27" t="s">
        <v>97</v>
      </c>
      <c r="J18" s="9">
        <f t="shared" ref="J18:J24" si="11">ROUND(K18+N18,2)</f>
        <v>5280980.81</v>
      </c>
      <c r="K18" s="9">
        <f t="shared" ref="K18:K24" si="12">ROUND(L18+M18,2)</f>
        <v>4521356.38</v>
      </c>
      <c r="L18" s="10">
        <v>4521356.38</v>
      </c>
      <c r="M18" s="10"/>
      <c r="N18" s="10">
        <v>759624.43</v>
      </c>
    </row>
    <row r="19" ht="20.25" customHeight="1" spans="1:14">
      <c r="A19" s="43">
        <v>14</v>
      </c>
      <c r="B19" s="79" t="s">
        <v>114</v>
      </c>
      <c r="C19" s="9">
        <f t="shared" si="8"/>
        <v>321748.83</v>
      </c>
      <c r="D19" s="9">
        <f t="shared" si="9"/>
        <v>0</v>
      </c>
      <c r="E19" s="144"/>
      <c r="F19" s="39"/>
      <c r="G19" s="39">
        <v>321748.83</v>
      </c>
      <c r="H19" s="19">
        <v>47</v>
      </c>
      <c r="I19" s="27" t="s">
        <v>99</v>
      </c>
      <c r="J19" s="9">
        <f t="shared" si="11"/>
        <v>2762156.77</v>
      </c>
      <c r="K19" s="9">
        <f t="shared" si="12"/>
        <v>2432251.69</v>
      </c>
      <c r="L19" s="10">
        <v>2432251.69</v>
      </c>
      <c r="M19" s="10"/>
      <c r="N19" s="10">
        <v>329905.08</v>
      </c>
    </row>
    <row r="20" ht="20.25" customHeight="1" spans="1:14">
      <c r="A20" s="19">
        <v>15</v>
      </c>
      <c r="B20" s="136"/>
      <c r="C20" s="136"/>
      <c r="D20" s="136"/>
      <c r="E20" s="136"/>
      <c r="F20" s="136"/>
      <c r="G20" s="136"/>
      <c r="H20" s="19">
        <v>48</v>
      </c>
      <c r="I20" s="27" t="s">
        <v>101</v>
      </c>
      <c r="J20" s="9">
        <f t="shared" si="11"/>
        <v>5088061.98</v>
      </c>
      <c r="K20" s="9">
        <f t="shared" si="12"/>
        <v>2997671.51</v>
      </c>
      <c r="L20" s="10">
        <v>2997671.51</v>
      </c>
      <c r="M20" s="10"/>
      <c r="N20" s="10">
        <v>2090390.47</v>
      </c>
    </row>
    <row r="21" ht="20.25" customHeight="1" spans="1:14">
      <c r="A21" s="19">
        <v>16</v>
      </c>
      <c r="B21" s="136"/>
      <c r="C21" s="136"/>
      <c r="D21" s="136"/>
      <c r="E21" s="136"/>
      <c r="F21" s="136"/>
      <c r="G21" s="136"/>
      <c r="H21" s="19">
        <v>49</v>
      </c>
      <c r="I21" s="27" t="s">
        <v>115</v>
      </c>
      <c r="J21" s="9">
        <f t="shared" si="11"/>
        <v>9981020.26</v>
      </c>
      <c r="K21" s="9">
        <f t="shared" si="12"/>
        <v>2596837.23</v>
      </c>
      <c r="L21" s="10">
        <v>2596837.23</v>
      </c>
      <c r="M21" s="10"/>
      <c r="N21" s="10">
        <v>7384183.03</v>
      </c>
    </row>
    <row r="22" ht="20.25" customHeight="1" spans="1:14">
      <c r="A22" s="19">
        <v>17</v>
      </c>
      <c r="B22" s="136"/>
      <c r="C22" s="136"/>
      <c r="D22" s="136"/>
      <c r="E22" s="136"/>
      <c r="F22" s="136"/>
      <c r="G22" s="136"/>
      <c r="H22" s="19">
        <v>50</v>
      </c>
      <c r="I22" s="27" t="s">
        <v>116</v>
      </c>
      <c r="J22" s="9">
        <f t="shared" si="11"/>
        <v>0</v>
      </c>
      <c r="K22" s="9">
        <f t="shared" si="12"/>
        <v>0</v>
      </c>
      <c r="L22" s="10"/>
      <c r="M22" s="10"/>
      <c r="N22" s="10"/>
    </row>
    <row r="23" ht="20.25" customHeight="1" spans="1:14">
      <c r="A23" s="19">
        <v>18</v>
      </c>
      <c r="B23" s="137"/>
      <c r="C23" s="136"/>
      <c r="D23" s="136"/>
      <c r="E23" s="136"/>
      <c r="F23" s="136"/>
      <c r="G23" s="136"/>
      <c r="H23" s="19">
        <v>51</v>
      </c>
      <c r="I23" s="27" t="s">
        <v>117</v>
      </c>
      <c r="J23" s="9">
        <f t="shared" si="11"/>
        <v>3532182.02</v>
      </c>
      <c r="K23" s="9">
        <f t="shared" si="12"/>
        <v>9900.02</v>
      </c>
      <c r="L23" s="10">
        <v>9900.02</v>
      </c>
      <c r="M23" s="10"/>
      <c r="N23" s="10">
        <v>3522282</v>
      </c>
    </row>
    <row r="24" ht="20.25" customHeight="1" spans="1:14">
      <c r="A24" s="19">
        <v>19</v>
      </c>
      <c r="B24" s="136"/>
      <c r="C24" s="136"/>
      <c r="D24" s="136"/>
      <c r="E24" s="136"/>
      <c r="F24" s="136"/>
      <c r="G24" s="136"/>
      <c r="H24" s="19">
        <v>52</v>
      </c>
      <c r="I24" s="27" t="s">
        <v>118</v>
      </c>
      <c r="J24" s="9">
        <f t="shared" si="11"/>
        <v>0</v>
      </c>
      <c r="K24" s="9">
        <f t="shared" si="12"/>
        <v>0</v>
      </c>
      <c r="L24" s="10"/>
      <c r="M24" s="10"/>
      <c r="N24" s="10"/>
    </row>
    <row r="25" ht="20.25" customHeight="1" spans="1:14">
      <c r="A25" s="19">
        <v>20</v>
      </c>
      <c r="B25" s="136"/>
      <c r="C25" s="136"/>
      <c r="D25" s="136"/>
      <c r="E25" s="136"/>
      <c r="F25" s="136"/>
      <c r="G25" s="136"/>
      <c r="H25" s="19">
        <v>53</v>
      </c>
      <c r="I25" s="38" t="s">
        <v>119</v>
      </c>
      <c r="J25" s="9">
        <f>N25</f>
        <v>0</v>
      </c>
      <c r="K25" s="11" t="s">
        <v>95</v>
      </c>
      <c r="L25" s="11" t="s">
        <v>95</v>
      </c>
      <c r="M25" s="11" t="s">
        <v>95</v>
      </c>
      <c r="N25" s="10"/>
    </row>
    <row r="26" ht="20.25" customHeight="1" spans="1:14">
      <c r="A26" s="19">
        <v>21</v>
      </c>
      <c r="B26" s="136"/>
      <c r="C26" s="136"/>
      <c r="D26" s="136"/>
      <c r="E26" s="136"/>
      <c r="F26" s="136"/>
      <c r="G26" s="136"/>
      <c r="H26" s="19">
        <v>54</v>
      </c>
      <c r="I26" s="27" t="s">
        <v>120</v>
      </c>
      <c r="J26" s="9">
        <f>ROUND(K26+N26,2)</f>
        <v>217659.86</v>
      </c>
      <c r="K26" s="9">
        <f>ROUND(L26+M26,2)</f>
        <v>0</v>
      </c>
      <c r="L26" s="10"/>
      <c r="M26" s="10"/>
      <c r="N26" s="10">
        <v>217659.86</v>
      </c>
    </row>
    <row r="27" ht="20.25" customHeight="1" spans="1:14">
      <c r="A27" s="19">
        <v>22</v>
      </c>
      <c r="B27" s="136"/>
      <c r="C27" s="136"/>
      <c r="D27" s="136"/>
      <c r="E27" s="136"/>
      <c r="F27" s="136"/>
      <c r="G27" s="136"/>
      <c r="H27" s="19">
        <v>55</v>
      </c>
      <c r="I27" s="25" t="s">
        <v>121</v>
      </c>
      <c r="J27" s="9">
        <f t="shared" ref="J27:N27" si="13">ROUND(J6+J23+J26,2)</f>
        <v>87182772.82</v>
      </c>
      <c r="K27" s="9">
        <f t="shared" si="13"/>
        <v>31469193.91</v>
      </c>
      <c r="L27" s="9">
        <f t="shared" si="13"/>
        <v>31469193.91</v>
      </c>
      <c r="M27" s="9">
        <f t="shared" si="13"/>
        <v>0</v>
      </c>
      <c r="N27" s="9">
        <f t="shared" si="13"/>
        <v>55713578.91</v>
      </c>
    </row>
    <row r="28" ht="20.25" customHeight="1" spans="1:14">
      <c r="A28" s="19">
        <v>23</v>
      </c>
      <c r="B28" s="136"/>
      <c r="C28" s="136"/>
      <c r="D28" s="136"/>
      <c r="E28" s="136"/>
      <c r="F28" s="136"/>
      <c r="G28" s="136"/>
      <c r="H28" s="19">
        <v>56</v>
      </c>
      <c r="I28" s="27" t="s">
        <v>122</v>
      </c>
      <c r="J28" s="9">
        <f t="shared" ref="J28:J35" si="14">ROUND(K28+N28,2)</f>
        <v>0</v>
      </c>
      <c r="K28" s="9">
        <f t="shared" ref="K28:K37" si="15">ROUND(L28+M28,2)</f>
        <v>0</v>
      </c>
      <c r="L28" s="10"/>
      <c r="M28" s="10"/>
      <c r="N28" s="10"/>
    </row>
    <row r="29" ht="20.25" customHeight="1" spans="1:14">
      <c r="A29" s="19">
        <v>24</v>
      </c>
      <c r="B29" s="138" t="s">
        <v>123</v>
      </c>
      <c r="C29" s="33">
        <f t="shared" ref="C29:G29" si="16">ROUND(C6+C10+C13+C15+C17+C18+C19,2)</f>
        <v>207659357.22</v>
      </c>
      <c r="D29" s="33">
        <f t="shared" si="16"/>
        <v>152127148.78</v>
      </c>
      <c r="E29" s="33">
        <f t="shared" si="16"/>
        <v>152127148.78</v>
      </c>
      <c r="F29" s="33">
        <f t="shared" si="16"/>
        <v>0</v>
      </c>
      <c r="G29" s="33">
        <f t="shared" si="16"/>
        <v>55532208.44</v>
      </c>
      <c r="H29" s="19">
        <v>57</v>
      </c>
      <c r="I29" s="38" t="s">
        <v>124</v>
      </c>
      <c r="J29" s="126">
        <f t="shared" si="14"/>
        <v>0</v>
      </c>
      <c r="K29" s="126">
        <f t="shared" si="15"/>
        <v>0</v>
      </c>
      <c r="L29" s="10"/>
      <c r="M29" s="10"/>
      <c r="N29" s="10"/>
    </row>
    <row r="30" ht="20.25" customHeight="1" spans="1:14">
      <c r="A30" s="19">
        <v>25</v>
      </c>
      <c r="B30" s="79" t="s">
        <v>125</v>
      </c>
      <c r="C30" s="9">
        <f t="shared" ref="C30:C37" si="17">ROUND(D30+G30,2)</f>
        <v>87719731.63</v>
      </c>
      <c r="D30" s="9">
        <f t="shared" ref="D30:D37" si="18">ROUND(E30+F30,2)</f>
        <v>32006152.72</v>
      </c>
      <c r="E30" s="10">
        <v>32006152.72</v>
      </c>
      <c r="F30" s="10"/>
      <c r="G30" s="10">
        <v>55713578.91</v>
      </c>
      <c r="H30" s="19">
        <v>58</v>
      </c>
      <c r="I30" s="27" t="s">
        <v>126</v>
      </c>
      <c r="J30" s="9">
        <f t="shared" si="14"/>
        <v>207719487.71</v>
      </c>
      <c r="K30" s="9">
        <f t="shared" si="15"/>
        <v>152187279.27</v>
      </c>
      <c r="L30" s="10">
        <v>152187279.27</v>
      </c>
      <c r="M30" s="10"/>
      <c r="N30" s="10">
        <v>55532208.44</v>
      </c>
    </row>
    <row r="31" ht="20.25" customHeight="1" spans="1:14">
      <c r="A31" s="19">
        <v>26</v>
      </c>
      <c r="B31" s="38" t="s">
        <v>127</v>
      </c>
      <c r="C31" s="9">
        <f t="shared" si="17"/>
        <v>0</v>
      </c>
      <c r="D31" s="9">
        <f t="shared" si="18"/>
        <v>0</v>
      </c>
      <c r="E31" s="10"/>
      <c r="F31" s="10"/>
      <c r="G31" s="10"/>
      <c r="H31" s="19">
        <v>59</v>
      </c>
      <c r="I31" s="38" t="s">
        <v>128</v>
      </c>
      <c r="J31" s="126">
        <f t="shared" si="14"/>
        <v>0</v>
      </c>
      <c r="K31" s="126">
        <f t="shared" si="15"/>
        <v>0</v>
      </c>
      <c r="L31" s="10"/>
      <c r="M31" s="10"/>
      <c r="N31" s="10"/>
    </row>
    <row r="32" ht="20.25" customHeight="1" spans="1:14">
      <c r="A32" s="19">
        <v>27</v>
      </c>
      <c r="B32" s="79" t="s">
        <v>129</v>
      </c>
      <c r="C32" s="9">
        <f t="shared" si="17"/>
        <v>0</v>
      </c>
      <c r="D32" s="9">
        <f t="shared" si="18"/>
        <v>0</v>
      </c>
      <c r="E32" s="10"/>
      <c r="F32" s="10"/>
      <c r="G32" s="10"/>
      <c r="H32" s="19">
        <v>60</v>
      </c>
      <c r="I32" s="81" t="s">
        <v>130</v>
      </c>
      <c r="J32" s="126">
        <f t="shared" si="14"/>
        <v>87182772.82</v>
      </c>
      <c r="K32" s="126">
        <f t="shared" si="15"/>
        <v>31469193.91</v>
      </c>
      <c r="L32" s="126">
        <f t="shared" ref="L32:N32" si="19">ROUND(L27+L29+L31,2)</f>
        <v>31469193.91</v>
      </c>
      <c r="M32" s="126">
        <f t="shared" si="19"/>
        <v>0</v>
      </c>
      <c r="N32" s="126">
        <f t="shared" si="19"/>
        <v>55713578.91</v>
      </c>
    </row>
    <row r="33" ht="20.25" customHeight="1" spans="1:14">
      <c r="A33" s="19">
        <v>28</v>
      </c>
      <c r="B33" s="38" t="s">
        <v>131</v>
      </c>
      <c r="C33" s="9">
        <f t="shared" si="17"/>
        <v>0</v>
      </c>
      <c r="D33" s="9">
        <f t="shared" si="18"/>
        <v>0</v>
      </c>
      <c r="E33" s="10"/>
      <c r="F33" s="10"/>
      <c r="G33" s="10"/>
      <c r="H33" s="19">
        <v>61</v>
      </c>
      <c r="I33" s="25" t="s">
        <v>132</v>
      </c>
      <c r="J33" s="126">
        <f t="shared" si="14"/>
        <v>294902260.53</v>
      </c>
      <c r="K33" s="126">
        <f t="shared" si="15"/>
        <v>183656473.18</v>
      </c>
      <c r="L33" s="126">
        <f t="shared" ref="L33:N33" si="20">ROUND(L27+L28+L30,2)</f>
        <v>183656473.18</v>
      </c>
      <c r="M33" s="126">
        <f t="shared" si="20"/>
        <v>0</v>
      </c>
      <c r="N33" s="126">
        <f t="shared" si="20"/>
        <v>111245787.35</v>
      </c>
    </row>
    <row r="34" ht="20.25" customHeight="1" spans="1:14">
      <c r="A34" s="19">
        <v>29</v>
      </c>
      <c r="B34" s="26" t="s">
        <v>133</v>
      </c>
      <c r="C34" s="9">
        <f t="shared" si="17"/>
        <v>207659357.22</v>
      </c>
      <c r="D34" s="9">
        <f t="shared" si="18"/>
        <v>152127148.78</v>
      </c>
      <c r="E34" s="126">
        <f t="shared" ref="E34:G34" si="21">ROUND(E29+E31+E33,2)</f>
        <v>152127148.78</v>
      </c>
      <c r="F34" s="126">
        <f t="shared" si="21"/>
        <v>0</v>
      </c>
      <c r="G34" s="126">
        <f t="shared" si="21"/>
        <v>55532208.44</v>
      </c>
      <c r="H34" s="19">
        <v>62</v>
      </c>
      <c r="I34" s="25" t="s">
        <v>134</v>
      </c>
      <c r="J34" s="9">
        <f t="shared" si="14"/>
        <v>476828.32</v>
      </c>
      <c r="K34" s="9">
        <f t="shared" si="15"/>
        <v>476828.32</v>
      </c>
      <c r="L34" s="9">
        <f t="shared" ref="L34:N34" si="22">ROUND(E35-L33,2)</f>
        <v>476828.32</v>
      </c>
      <c r="M34" s="9">
        <f t="shared" si="22"/>
        <v>0</v>
      </c>
      <c r="N34" s="9">
        <f t="shared" si="22"/>
        <v>0</v>
      </c>
    </row>
    <row r="35" ht="20.25" customHeight="1" spans="1:14">
      <c r="A35" s="19">
        <v>30</v>
      </c>
      <c r="B35" s="26" t="s">
        <v>135</v>
      </c>
      <c r="C35" s="9">
        <f t="shared" si="17"/>
        <v>295379088.85</v>
      </c>
      <c r="D35" s="9">
        <f t="shared" si="18"/>
        <v>184133301.5</v>
      </c>
      <c r="E35" s="9">
        <f t="shared" ref="E35:G35" si="23">ROUND(E29+E30+E32,2)</f>
        <v>184133301.5</v>
      </c>
      <c r="F35" s="9">
        <f t="shared" si="23"/>
        <v>0</v>
      </c>
      <c r="G35" s="9">
        <f t="shared" si="23"/>
        <v>111245787.35</v>
      </c>
      <c r="H35" s="19">
        <v>63</v>
      </c>
      <c r="I35" s="38" t="s">
        <v>136</v>
      </c>
      <c r="J35" s="126">
        <f t="shared" si="14"/>
        <v>0</v>
      </c>
      <c r="K35" s="126">
        <f t="shared" si="15"/>
        <v>0</v>
      </c>
      <c r="L35" s="127"/>
      <c r="M35" s="127"/>
      <c r="N35" s="127"/>
    </row>
    <row r="36" ht="20.25" customHeight="1" spans="1:14">
      <c r="A36" s="19">
        <v>31</v>
      </c>
      <c r="B36" s="79" t="s">
        <v>137</v>
      </c>
      <c r="C36" s="9">
        <f t="shared" si="17"/>
        <v>2230394.17</v>
      </c>
      <c r="D36" s="9">
        <f t="shared" si="18"/>
        <v>2230394.17</v>
      </c>
      <c r="E36" s="10">
        <v>2230394.17</v>
      </c>
      <c r="F36" s="10"/>
      <c r="G36" s="10"/>
      <c r="H36" s="19">
        <v>64</v>
      </c>
      <c r="I36" s="27" t="s">
        <v>138</v>
      </c>
      <c r="J36" s="9">
        <f>ROUND(C36+J34,2)</f>
        <v>2707222.49</v>
      </c>
      <c r="K36" s="9">
        <f t="shared" si="15"/>
        <v>2707222.49</v>
      </c>
      <c r="L36" s="9">
        <f t="shared" ref="L36:N36" si="24">ROUND(L34+E36,2)</f>
        <v>2707222.49</v>
      </c>
      <c r="M36" s="9">
        <f t="shared" si="24"/>
        <v>0</v>
      </c>
      <c r="N36" s="9">
        <f t="shared" si="24"/>
        <v>0</v>
      </c>
    </row>
    <row r="37" ht="20.25" customHeight="1" spans="1:14">
      <c r="A37" s="19">
        <v>32</v>
      </c>
      <c r="B37" s="38" t="s">
        <v>136</v>
      </c>
      <c r="C37" s="9">
        <f t="shared" si="17"/>
        <v>0</v>
      </c>
      <c r="D37" s="9">
        <f t="shared" si="18"/>
        <v>0</v>
      </c>
      <c r="E37" s="10"/>
      <c r="F37" s="10"/>
      <c r="G37" s="10"/>
      <c r="H37" s="19">
        <v>65</v>
      </c>
      <c r="I37" s="38" t="s">
        <v>136</v>
      </c>
      <c r="J37" s="126">
        <f>ROUND(K37+N37,2)</f>
        <v>0</v>
      </c>
      <c r="K37" s="126">
        <f t="shared" si="15"/>
        <v>0</v>
      </c>
      <c r="L37" s="126">
        <f t="shared" ref="L37:N37" si="25">ROUND(E37+L35,2)</f>
        <v>0</v>
      </c>
      <c r="M37" s="126">
        <f t="shared" si="25"/>
        <v>0</v>
      </c>
      <c r="N37" s="126">
        <f t="shared" si="25"/>
        <v>0</v>
      </c>
    </row>
    <row r="38" ht="20.25" customHeight="1" spans="1:14">
      <c r="A38" s="19">
        <v>33</v>
      </c>
      <c r="B38" s="139" t="s">
        <v>139</v>
      </c>
      <c r="C38" s="9">
        <f t="shared" ref="C38:G38" si="26">ROUND(C35+C36,2)</f>
        <v>297609483.02</v>
      </c>
      <c r="D38" s="9">
        <f t="shared" si="26"/>
        <v>186363695.67</v>
      </c>
      <c r="E38" s="9">
        <f t="shared" si="26"/>
        <v>186363695.67</v>
      </c>
      <c r="F38" s="9">
        <f t="shared" si="26"/>
        <v>0</v>
      </c>
      <c r="G38" s="9">
        <f t="shared" si="26"/>
        <v>111245787.35</v>
      </c>
      <c r="H38" s="19">
        <v>66</v>
      </c>
      <c r="I38" s="19" t="s">
        <v>139</v>
      </c>
      <c r="J38" s="9">
        <f t="shared" ref="J38:N38" si="27">ROUND(J33+J36,2)</f>
        <v>297609483.02</v>
      </c>
      <c r="K38" s="9">
        <f t="shared" si="27"/>
        <v>186363695.67</v>
      </c>
      <c r="L38" s="9">
        <f t="shared" si="27"/>
        <v>186363695.67</v>
      </c>
      <c r="M38" s="9">
        <f t="shared" si="27"/>
        <v>0</v>
      </c>
      <c r="N38" s="9">
        <f t="shared" si="27"/>
        <v>111245787.35</v>
      </c>
    </row>
    <row r="39" ht="30" customHeight="1" spans="1:14">
      <c r="A39" s="140" t="s">
        <v>140</v>
      </c>
      <c r="B39" s="140"/>
      <c r="C39" s="141"/>
      <c r="D39" s="141"/>
      <c r="E39" s="141"/>
      <c r="F39" s="141"/>
      <c r="G39" s="141"/>
      <c r="H39" s="140"/>
      <c r="I39" s="140"/>
      <c r="J39" s="141"/>
      <c r="K39" s="141"/>
      <c r="L39" s="141"/>
      <c r="M39" s="141"/>
      <c r="N39" s="141"/>
    </row>
    <row r="40" ht="21" customHeight="1" spans="1:14">
      <c r="A40" s="13" t="s">
        <v>141</v>
      </c>
      <c r="B40" s="140"/>
      <c r="C40" s="112"/>
      <c r="D40" s="112"/>
      <c r="E40" s="112"/>
      <c r="F40" s="112"/>
      <c r="G40" s="112"/>
      <c r="H40" s="13"/>
      <c r="I40" s="13"/>
      <c r="J40" s="112"/>
      <c r="K40" s="112"/>
      <c r="L40" s="112"/>
      <c r="M40" s="112"/>
      <c r="N40" s="112"/>
    </row>
    <row r="41" ht="30" customHeight="1" spans="1:14">
      <c r="A41" s="142" t="s">
        <v>142</v>
      </c>
      <c r="B41" s="142"/>
      <c r="C41" s="143"/>
      <c r="D41" s="143"/>
      <c r="E41" s="143"/>
      <c r="F41" s="143"/>
      <c r="G41" s="143"/>
      <c r="H41" s="145"/>
      <c r="I41" s="145"/>
      <c r="J41" s="143"/>
      <c r="K41" s="143"/>
      <c r="L41" s="143"/>
      <c r="M41" s="143"/>
      <c r="N41" s="143"/>
    </row>
    <row r="42" ht="21" customHeight="1" spans="1:14">
      <c r="A42" s="13" t="s">
        <v>143</v>
      </c>
      <c r="B42" s="140"/>
      <c r="C42" s="112"/>
      <c r="D42" s="112"/>
      <c r="E42" s="112"/>
      <c r="F42" s="112"/>
      <c r="G42" s="112"/>
      <c r="H42" s="13"/>
      <c r="I42" s="13"/>
      <c r="J42" s="112"/>
      <c r="K42" s="112"/>
      <c r="L42" s="112"/>
      <c r="M42" s="112"/>
      <c r="N42" s="112"/>
    </row>
  </sheetData>
  <sheetProtection sheet="1"/>
  <mergeCells count="16">
    <mergeCell ref="A1:N1"/>
    <mergeCell ref="B3:D3"/>
    <mergeCell ref="D4:F4"/>
    <mergeCell ref="K4:M4"/>
    <mergeCell ref="A39:N39"/>
    <mergeCell ref="A40:N40"/>
    <mergeCell ref="A41:N41"/>
    <mergeCell ref="A42:N42"/>
    <mergeCell ref="A4:A5"/>
    <mergeCell ref="B4:B5"/>
    <mergeCell ref="C4:C5"/>
    <mergeCell ref="G4:G5"/>
    <mergeCell ref="H4:H5"/>
    <mergeCell ref="I4:I5"/>
    <mergeCell ref="J4:J5"/>
    <mergeCell ref="N4:N5"/>
  </mergeCells>
  <printOptions horizontalCentered="1" verticalCentered="1"/>
  <pageMargins left="0.2" right="0.2" top="0.2" bottom="0.2" header="0.2" footer="0.2"/>
  <pageSetup paperSize="77" scale="40" pageOrder="overThenDown" orientation="landscape" blackAndWhite="1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workbookViewId="0">
      <selection activeCell="C9" sqref="C9"/>
    </sheetView>
  </sheetViews>
  <sheetFormatPr defaultColWidth="8" defaultRowHeight="14.25" customHeight="1" outlineLevelCol="5"/>
  <cols>
    <col min="1" max="1" width="11.8583333333333" style="1" customWidth="1"/>
    <col min="2" max="3" width="25.7083333333333" style="1" customWidth="1"/>
    <col min="4" max="4" width="10.7083333333333" style="1" customWidth="1"/>
    <col min="5" max="5" width="30.7083333333333" style="1" customWidth="1"/>
    <col min="6" max="6" width="25.7083333333333" style="1" customWidth="1"/>
  </cols>
  <sheetData>
    <row r="1" ht="49.5" customHeight="1" spans="1:6">
      <c r="A1" s="48" t="s">
        <v>144</v>
      </c>
      <c r="B1" s="48"/>
      <c r="C1" s="48"/>
      <c r="D1" s="48"/>
      <c r="E1" s="48"/>
      <c r="F1" s="48"/>
    </row>
    <row r="2" ht="15" customHeight="1" spans="1:6">
      <c r="A2" s="3"/>
      <c r="B2" s="3"/>
      <c r="C2" s="3"/>
      <c r="D2" s="3"/>
      <c r="E2" s="3"/>
      <c r="F2" s="15" t="s">
        <v>145</v>
      </c>
    </row>
    <row r="3" ht="20.25" customHeight="1" spans="1:6">
      <c r="A3" s="4" t="s">
        <v>45</v>
      </c>
      <c r="B3" s="5" t="s">
        <v>3</v>
      </c>
      <c r="C3" s="5"/>
      <c r="D3" s="6" t="s">
        <v>46</v>
      </c>
      <c r="E3" s="18"/>
      <c r="F3" s="4" t="s">
        <v>47</v>
      </c>
    </row>
    <row r="4" ht="20.25" customHeight="1" spans="1:6">
      <c r="A4" s="43" t="s">
        <v>48</v>
      </c>
      <c r="B4" s="43" t="s">
        <v>49</v>
      </c>
      <c r="C4" s="19" t="s">
        <v>146</v>
      </c>
      <c r="D4" s="43" t="s">
        <v>48</v>
      </c>
      <c r="E4" s="43" t="s">
        <v>85</v>
      </c>
      <c r="F4" s="19" t="s">
        <v>147</v>
      </c>
    </row>
    <row r="5" ht="20.25" customHeight="1" spans="1:6">
      <c r="A5" s="44"/>
      <c r="B5" s="44"/>
      <c r="C5" s="19" t="s">
        <v>148</v>
      </c>
      <c r="D5" s="44"/>
      <c r="E5" s="44"/>
      <c r="F5" s="19" t="s">
        <v>148</v>
      </c>
    </row>
    <row r="6" ht="20.25" customHeight="1" spans="1:6">
      <c r="A6" s="19">
        <v>1</v>
      </c>
      <c r="B6" s="27" t="s">
        <v>149</v>
      </c>
      <c r="C6" s="10"/>
      <c r="D6" s="19">
        <v>26</v>
      </c>
      <c r="E6" s="27" t="s">
        <v>150</v>
      </c>
      <c r="F6" s="10"/>
    </row>
    <row r="7" ht="20.25" customHeight="1" spans="1:6">
      <c r="A7" s="19">
        <v>2</v>
      </c>
      <c r="B7" s="27" t="s">
        <v>151</v>
      </c>
      <c r="C7" s="10">
        <v>386888.71</v>
      </c>
      <c r="D7" s="19">
        <v>27</v>
      </c>
      <c r="E7" s="27" t="s">
        <v>152</v>
      </c>
      <c r="F7" s="127">
        <v>835000</v>
      </c>
    </row>
    <row r="8" ht="20.25" customHeight="1" spans="1:6">
      <c r="A8" s="19">
        <v>3</v>
      </c>
      <c r="B8" s="122" t="s">
        <v>153</v>
      </c>
      <c r="C8" s="10">
        <v>295706.81</v>
      </c>
      <c r="D8" s="19">
        <v>28</v>
      </c>
      <c r="E8" s="27" t="s">
        <v>154</v>
      </c>
      <c r="F8" s="127"/>
    </row>
    <row r="9" ht="20.25" customHeight="1" spans="1:6">
      <c r="A9" s="19">
        <v>4</v>
      </c>
      <c r="B9" s="8" t="s">
        <v>155</v>
      </c>
      <c r="C9" s="10"/>
      <c r="D9" s="19">
        <v>29</v>
      </c>
      <c r="E9" s="27" t="s">
        <v>156</v>
      </c>
      <c r="F9" s="127"/>
    </row>
    <row r="10" ht="20.25" customHeight="1" spans="1:6">
      <c r="A10" s="19">
        <v>5</v>
      </c>
      <c r="B10" s="8" t="s">
        <v>157</v>
      </c>
      <c r="C10" s="10"/>
      <c r="D10" s="19">
        <v>30</v>
      </c>
      <c r="E10" s="27" t="s">
        <v>158</v>
      </c>
      <c r="F10" s="10">
        <v>2259111.2</v>
      </c>
    </row>
    <row r="11" ht="20.25" customHeight="1" spans="1:6">
      <c r="A11" s="19">
        <v>6</v>
      </c>
      <c r="B11" s="42" t="s">
        <v>159</v>
      </c>
      <c r="C11" s="10"/>
      <c r="D11" s="19">
        <v>31</v>
      </c>
      <c r="E11" s="27" t="s">
        <v>160</v>
      </c>
      <c r="F11" s="10"/>
    </row>
    <row r="12" ht="20.25" customHeight="1" spans="1:6">
      <c r="A12" s="73">
        <v>7</v>
      </c>
      <c r="B12" s="42"/>
      <c r="C12" s="123"/>
      <c r="D12" s="19">
        <v>32</v>
      </c>
      <c r="E12" s="27" t="s">
        <v>161</v>
      </c>
      <c r="F12" s="10"/>
    </row>
    <row r="13" ht="20.25" customHeight="1" spans="1:6">
      <c r="A13" s="73">
        <v>8</v>
      </c>
      <c r="B13" s="108"/>
      <c r="C13" s="124"/>
      <c r="D13" s="19">
        <v>33</v>
      </c>
      <c r="E13" s="42" t="s">
        <v>162</v>
      </c>
      <c r="F13" s="10"/>
    </row>
    <row r="14" ht="20.25" customHeight="1" spans="1:6">
      <c r="A14" s="73">
        <v>9</v>
      </c>
      <c r="B14" s="108"/>
      <c r="C14" s="124"/>
      <c r="D14" s="73">
        <v>34</v>
      </c>
      <c r="E14" s="42"/>
      <c r="F14" s="128"/>
    </row>
    <row r="15" ht="20.25" customHeight="1" spans="1:6">
      <c r="A15" s="73">
        <v>10</v>
      </c>
      <c r="B15" s="108"/>
      <c r="C15" s="124"/>
      <c r="D15" s="73">
        <v>35</v>
      </c>
      <c r="E15" s="108"/>
      <c r="F15" s="129"/>
    </row>
    <row r="16" ht="20.25" customHeight="1" spans="1:6">
      <c r="A16" s="73">
        <v>11</v>
      </c>
      <c r="B16" s="108"/>
      <c r="C16" s="124"/>
      <c r="D16" s="73">
        <v>36</v>
      </c>
      <c r="E16" s="108"/>
      <c r="F16" s="129"/>
    </row>
    <row r="17" ht="20.25" customHeight="1" spans="1:6">
      <c r="A17" s="73">
        <v>12</v>
      </c>
      <c r="B17" s="108"/>
      <c r="C17" s="124"/>
      <c r="D17" s="73">
        <v>37</v>
      </c>
      <c r="E17" s="108"/>
      <c r="F17" s="129"/>
    </row>
    <row r="18" ht="20.25" customHeight="1" spans="1:6">
      <c r="A18" s="73">
        <v>13</v>
      </c>
      <c r="B18" s="108"/>
      <c r="C18" s="124"/>
      <c r="D18" s="73">
        <v>38</v>
      </c>
      <c r="E18" s="108"/>
      <c r="F18" s="129"/>
    </row>
    <row r="19" ht="20.25" customHeight="1" spans="1:6">
      <c r="A19" s="73">
        <v>14</v>
      </c>
      <c r="B19" s="108"/>
      <c r="C19" s="124"/>
      <c r="D19" s="73">
        <v>39</v>
      </c>
      <c r="E19" s="108"/>
      <c r="F19" s="129"/>
    </row>
    <row r="20" ht="20.25" customHeight="1" spans="1:6">
      <c r="A20" s="73">
        <v>15</v>
      </c>
      <c r="B20" s="108"/>
      <c r="C20" s="124"/>
      <c r="D20" s="73">
        <v>40</v>
      </c>
      <c r="E20" s="108"/>
      <c r="F20" s="129"/>
    </row>
    <row r="21" ht="20.25" customHeight="1" spans="1:6">
      <c r="A21" s="73">
        <v>16</v>
      </c>
      <c r="B21" s="108"/>
      <c r="C21" s="124"/>
      <c r="D21" s="73">
        <v>41</v>
      </c>
      <c r="E21" s="108"/>
      <c r="F21" s="129"/>
    </row>
    <row r="22" ht="20.25" customHeight="1" spans="1:6">
      <c r="A22" s="73">
        <v>17</v>
      </c>
      <c r="B22" s="108"/>
      <c r="C22" s="124"/>
      <c r="D22" s="73">
        <v>42</v>
      </c>
      <c r="E22" s="108"/>
      <c r="F22" s="129"/>
    </row>
    <row r="23" ht="20.25" customHeight="1" spans="1:6">
      <c r="A23" s="73">
        <v>18</v>
      </c>
      <c r="B23" s="108"/>
      <c r="C23" s="124"/>
      <c r="D23" s="73">
        <v>43</v>
      </c>
      <c r="E23" s="108"/>
      <c r="F23" s="129"/>
    </row>
    <row r="24" ht="20.25" customHeight="1" spans="1:6">
      <c r="A24" s="73">
        <v>19</v>
      </c>
      <c r="B24" s="108"/>
      <c r="C24" s="124"/>
      <c r="D24" s="73">
        <v>44</v>
      </c>
      <c r="E24" s="108"/>
      <c r="F24" s="129"/>
    </row>
    <row r="25" ht="20.25" customHeight="1" spans="1:6">
      <c r="A25" s="73">
        <v>20</v>
      </c>
      <c r="B25" s="108"/>
      <c r="C25" s="124"/>
      <c r="D25" s="73">
        <v>45</v>
      </c>
      <c r="E25" s="108"/>
      <c r="F25" s="129"/>
    </row>
    <row r="26" ht="20.25" customHeight="1" spans="1:6">
      <c r="A26" s="73">
        <v>21</v>
      </c>
      <c r="B26" s="108"/>
      <c r="C26" s="124"/>
      <c r="D26" s="73">
        <v>46</v>
      </c>
      <c r="E26" s="108"/>
      <c r="F26" s="129"/>
    </row>
    <row r="27" ht="20.25" customHeight="1" spans="1:6">
      <c r="A27" s="73">
        <v>22</v>
      </c>
      <c r="B27" s="108"/>
      <c r="C27" s="124"/>
      <c r="D27" s="73">
        <v>47</v>
      </c>
      <c r="E27" s="108"/>
      <c r="F27" s="129"/>
    </row>
    <row r="28" ht="20.25" customHeight="1" spans="1:6">
      <c r="A28" s="73">
        <v>23</v>
      </c>
      <c r="B28" s="108"/>
      <c r="C28" s="124"/>
      <c r="D28" s="73">
        <v>48</v>
      </c>
      <c r="E28" s="108"/>
      <c r="F28" s="129"/>
    </row>
    <row r="29" ht="20.25" customHeight="1" spans="1:6">
      <c r="A29" s="73">
        <v>24</v>
      </c>
      <c r="B29" s="110"/>
      <c r="C29" s="125"/>
      <c r="D29" s="73">
        <v>49</v>
      </c>
      <c r="E29" s="110"/>
      <c r="F29" s="90"/>
    </row>
    <row r="30" ht="20.25" customHeight="1" spans="1:6">
      <c r="A30" s="19">
        <v>25</v>
      </c>
      <c r="B30" s="44" t="s">
        <v>163</v>
      </c>
      <c r="C30" s="126">
        <f>ROUND(C6+C7+C10+C9+C11,2)</f>
        <v>386888.71</v>
      </c>
      <c r="D30" s="19">
        <v>50</v>
      </c>
      <c r="E30" s="44" t="s">
        <v>163</v>
      </c>
      <c r="F30" s="126">
        <f>ROUND(F6+F7+F8+F9+F10+F11+F12+F13,2)</f>
        <v>3094111.2</v>
      </c>
    </row>
    <row r="31" ht="13.5" customHeight="1" spans="1:6">
      <c r="A31" s="20" t="s">
        <v>164</v>
      </c>
      <c r="B31" s="20"/>
      <c r="C31" s="20"/>
      <c r="D31" s="20"/>
      <c r="E31" s="20"/>
      <c r="F31" s="20"/>
    </row>
    <row r="32" ht="13.5" customHeight="1" spans="1:6">
      <c r="A32" s="14"/>
      <c r="B32" s="13"/>
      <c r="C32" s="13"/>
      <c r="D32" s="13"/>
      <c r="E32" s="13"/>
      <c r="F32" s="13"/>
    </row>
    <row r="33" ht="13.5" customHeight="1" spans="1:6">
      <c r="A33" s="13" t="s">
        <v>165</v>
      </c>
      <c r="B33" s="13"/>
      <c r="C33" s="13"/>
      <c r="D33" s="13"/>
      <c r="E33" s="13"/>
      <c r="F33" s="13"/>
    </row>
    <row r="36" customHeight="1" spans="1:6">
      <c r="A36" s="13"/>
      <c r="B36" s="13"/>
      <c r="C36" s="13"/>
      <c r="D36" s="13"/>
      <c r="E36" s="13"/>
      <c r="F36" s="13"/>
    </row>
  </sheetData>
  <sheetProtection sheet="1"/>
  <mergeCells count="7">
    <mergeCell ref="A1:F1"/>
    <mergeCell ref="B3:C3"/>
    <mergeCell ref="A31:F31"/>
    <mergeCell ref="A4:A5"/>
    <mergeCell ref="B4:B5"/>
    <mergeCell ref="D4:D5"/>
    <mergeCell ref="E4:E5"/>
  </mergeCells>
  <printOptions horizontalCentered="1" verticalCentered="1"/>
  <pageMargins left="0.2" right="0.2" top="0.2" bottom="0.2" header="0.2" footer="0.2"/>
  <pageSetup paperSize="77" scale="84" pageOrder="overThenDown" orientation="landscape" blackAndWhite="1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zoomScale="109" zoomScaleNormal="109" workbookViewId="0">
      <selection activeCell="D17" sqref="D17"/>
    </sheetView>
  </sheetViews>
  <sheetFormatPr defaultColWidth="30.7083333333333" defaultRowHeight="14.25" customHeight="1" outlineLevelCol="4"/>
  <cols>
    <col min="1" max="1" width="11.8583333333333" style="1" customWidth="1"/>
    <col min="2" max="2" width="34.1416666666667" style="1" customWidth="1"/>
    <col min="3" max="3" width="35.7083333333333" style="1" customWidth="1"/>
    <col min="4" max="4" width="30.7083333333333" style="1" customWidth="1"/>
    <col min="5" max="5" width="30.7083333333333" style="71" customWidth="1"/>
  </cols>
  <sheetData>
    <row r="1" ht="55.5" customHeight="1" spans="1:4">
      <c r="A1" s="2" t="s">
        <v>166</v>
      </c>
      <c r="B1" s="2"/>
      <c r="C1" s="2"/>
      <c r="D1" s="2"/>
    </row>
    <row r="2" ht="18.75" customHeight="1" spans="1:4">
      <c r="A2" s="13"/>
      <c r="B2" s="13"/>
      <c r="C2" s="13"/>
      <c r="D2" s="15" t="s">
        <v>167</v>
      </c>
    </row>
    <row r="3" ht="15" customHeight="1" spans="1:4">
      <c r="A3" s="4" t="s">
        <v>45</v>
      </c>
      <c r="B3" s="5" t="s">
        <v>3</v>
      </c>
      <c r="C3" s="120" t="s">
        <v>46</v>
      </c>
      <c r="D3" s="4" t="s">
        <v>47</v>
      </c>
    </row>
    <row r="4" ht="18" customHeight="1" spans="1:4">
      <c r="A4" s="43" t="s">
        <v>48</v>
      </c>
      <c r="B4" s="43" t="s">
        <v>49</v>
      </c>
      <c r="C4" s="19" t="s">
        <v>50</v>
      </c>
      <c r="D4" s="19" t="s">
        <v>51</v>
      </c>
    </row>
    <row r="5" ht="18" customHeight="1" spans="1:4">
      <c r="A5" s="44"/>
      <c r="B5" s="44"/>
      <c r="C5" s="19"/>
      <c r="D5" s="19"/>
    </row>
    <row r="6" ht="20.25" customHeight="1" spans="1:4">
      <c r="A6" s="19" t="s">
        <v>52</v>
      </c>
      <c r="B6" s="27" t="s">
        <v>53</v>
      </c>
      <c r="C6" s="9">
        <f t="shared" ref="C6:D6" si="0">ROUND(C7+C8+C9+C10+C11,2)</f>
        <v>0</v>
      </c>
      <c r="D6" s="9">
        <f t="shared" si="0"/>
        <v>0</v>
      </c>
    </row>
    <row r="7" ht="20.25" customHeight="1" spans="1:5">
      <c r="A7" s="19" t="s">
        <v>54</v>
      </c>
      <c r="B7" s="27" t="s">
        <v>55</v>
      </c>
      <c r="C7" s="10"/>
      <c r="D7" s="10"/>
      <c r="E7" s="121"/>
    </row>
    <row r="8" ht="20.25" customHeight="1" spans="1:4">
      <c r="A8" s="19" t="s">
        <v>56</v>
      </c>
      <c r="B8" s="27" t="s">
        <v>57</v>
      </c>
      <c r="C8" s="10"/>
      <c r="D8" s="10"/>
    </row>
    <row r="9" ht="20.25" customHeight="1" spans="1:4">
      <c r="A9" s="19" t="s">
        <v>58</v>
      </c>
      <c r="B9" s="27" t="s">
        <v>59</v>
      </c>
      <c r="C9" s="10"/>
      <c r="D9" s="10"/>
    </row>
    <row r="10" ht="20.25" customHeight="1" spans="1:4">
      <c r="A10" s="19" t="s">
        <v>60</v>
      </c>
      <c r="B10" s="27" t="s">
        <v>61</v>
      </c>
      <c r="C10" s="10"/>
      <c r="D10" s="10"/>
    </row>
    <row r="11" ht="20.25" customHeight="1" spans="1:4">
      <c r="A11" s="19" t="s">
        <v>62</v>
      </c>
      <c r="B11" s="27" t="s">
        <v>63</v>
      </c>
      <c r="C11" s="10"/>
      <c r="D11" s="10"/>
    </row>
    <row r="12" ht="20.25" customHeight="1" spans="1:4">
      <c r="A12" s="19" t="s">
        <v>64</v>
      </c>
      <c r="B12" s="27" t="s">
        <v>65</v>
      </c>
      <c r="C12" s="9">
        <f t="shared" ref="C12:D12" si="1">ROUND(C13+C14,2)</f>
        <v>0</v>
      </c>
      <c r="D12" s="9">
        <f t="shared" si="1"/>
        <v>0</v>
      </c>
    </row>
    <row r="13" ht="20.25" customHeight="1" spans="1:4">
      <c r="A13" s="19" t="s">
        <v>66</v>
      </c>
      <c r="B13" s="27" t="s">
        <v>67</v>
      </c>
      <c r="C13" s="10"/>
      <c r="D13" s="10"/>
    </row>
    <row r="14" ht="20.25" customHeight="1" spans="1:4">
      <c r="A14" s="19" t="s">
        <v>68</v>
      </c>
      <c r="B14" s="27" t="s">
        <v>168</v>
      </c>
      <c r="C14" s="10"/>
      <c r="D14" s="10"/>
    </row>
    <row r="15" ht="20.25" customHeight="1" spans="1:4">
      <c r="A15" s="19" t="s">
        <v>70</v>
      </c>
      <c r="B15" s="27" t="s">
        <v>71</v>
      </c>
      <c r="C15" s="9">
        <f t="shared" ref="C15:D15" si="2">ROUND(C6-C12,2)</f>
        <v>0</v>
      </c>
      <c r="D15" s="9">
        <f t="shared" si="2"/>
        <v>0</v>
      </c>
    </row>
    <row r="16" ht="20.25" customHeight="1" spans="1:4">
      <c r="A16" s="19" t="s">
        <v>72</v>
      </c>
      <c r="B16" s="27" t="s">
        <v>169</v>
      </c>
      <c r="C16" s="9">
        <f>'其医收支2025nb05-1'!C16</f>
        <v>0</v>
      </c>
      <c r="D16" s="9">
        <f>'其医收支2025nb05-1'!F16</f>
        <v>0</v>
      </c>
    </row>
    <row r="17" ht="20.25" customHeight="1" spans="1:4">
      <c r="A17" s="19" t="s">
        <v>74</v>
      </c>
      <c r="B17" s="27" t="s">
        <v>170</v>
      </c>
      <c r="C17" s="9">
        <f>'其医收支2025nb05-1'!C28</f>
        <v>0</v>
      </c>
      <c r="D17" s="9">
        <f>'其医收支2025nb05-1'!F28</f>
        <v>0</v>
      </c>
    </row>
    <row r="18" ht="20.25" customHeight="1" spans="1:4">
      <c r="A18" s="19" t="s">
        <v>76</v>
      </c>
      <c r="B18" s="27" t="s">
        <v>171</v>
      </c>
      <c r="C18" s="9">
        <f>'其医收支2025nb05-2'!C14</f>
        <v>0</v>
      </c>
      <c r="D18" s="9">
        <f>'其医收支2025nb05-2'!F15</f>
        <v>0</v>
      </c>
    </row>
    <row r="19" ht="36" customHeight="1" spans="1:4">
      <c r="A19" s="19">
        <v>14</v>
      </c>
      <c r="B19" s="79" t="s">
        <v>172</v>
      </c>
      <c r="C19" s="9">
        <f>'其医收支2025nb05-2'!C28</f>
        <v>0</v>
      </c>
      <c r="D19" s="9">
        <f>'其医收支2025nb05-2'!F29</f>
        <v>0</v>
      </c>
    </row>
    <row r="20" ht="18.75" customHeight="1" spans="1:4">
      <c r="A20" s="13" t="s">
        <v>78</v>
      </c>
      <c r="B20" s="13"/>
      <c r="C20" s="13"/>
      <c r="D20" s="13"/>
    </row>
    <row r="21" ht="13.5" customHeight="1" spans="1:4">
      <c r="A21" s="13" t="s">
        <v>173</v>
      </c>
      <c r="B21" s="13"/>
      <c r="C21" s="13"/>
      <c r="D21" s="13"/>
    </row>
    <row r="22" customHeight="1" spans="1:4">
      <c r="A22" s="14"/>
      <c r="B22" s="13"/>
      <c r="C22" s="13"/>
      <c r="D22" s="13"/>
    </row>
  </sheetData>
  <sheetProtection sheet="1"/>
  <mergeCells count="7">
    <mergeCell ref="A1:D1"/>
    <mergeCell ref="A20:D20"/>
    <mergeCell ref="A21:D21"/>
    <mergeCell ref="A4:A5"/>
    <mergeCell ref="B4:B5"/>
    <mergeCell ref="C4:C5"/>
    <mergeCell ref="D4:D5"/>
  </mergeCells>
  <printOptions horizontalCentered="1" verticalCentered="1"/>
  <pageMargins left="0.2" right="0.2" top="0.2" bottom="0.2" header="0.2" footer="0.2"/>
  <pageSetup paperSize="77" pageOrder="overThenDown" orientation="landscape" blackAndWhite="1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workbookViewId="0">
      <pane ySplit="4" topLeftCell="A5" activePane="bottomLeft" state="frozen"/>
      <selection/>
      <selection pane="bottomLeft" activeCell="A1" sqref="A1:F1"/>
    </sheetView>
  </sheetViews>
  <sheetFormatPr defaultColWidth="8" defaultRowHeight="14.25" customHeight="1" outlineLevelCol="5"/>
  <cols>
    <col min="1" max="1" width="11.8583333333333" style="1" customWidth="1"/>
    <col min="2" max="2" width="39.425" style="1" customWidth="1"/>
    <col min="3" max="3" width="30.7083333333333" style="1" customWidth="1"/>
    <col min="4" max="4" width="11.425" style="1" customWidth="1"/>
    <col min="5" max="5" width="34.425" style="1" customWidth="1"/>
    <col min="6" max="6" width="30.7083333333333" style="1" customWidth="1"/>
  </cols>
  <sheetData>
    <row r="1" ht="36.75" customHeight="1" spans="1:6">
      <c r="A1" s="2" t="s">
        <v>174</v>
      </c>
      <c r="B1" s="2"/>
      <c r="C1" s="2"/>
      <c r="D1" s="2"/>
      <c r="E1" s="2"/>
      <c r="F1" s="2"/>
    </row>
    <row r="2" ht="15" customHeight="1" spans="1:6">
      <c r="A2" s="15"/>
      <c r="B2" s="3"/>
      <c r="C2" s="3"/>
      <c r="D2" s="3"/>
      <c r="E2" s="3"/>
      <c r="F2" s="15" t="s">
        <v>175</v>
      </c>
    </row>
    <row r="3" ht="15" customHeight="1" spans="1:6">
      <c r="A3" s="6" t="s">
        <v>45</v>
      </c>
      <c r="B3" s="5" t="s">
        <v>3</v>
      </c>
      <c r="C3" s="4"/>
      <c r="D3" s="6" t="s">
        <v>46</v>
      </c>
      <c r="E3" s="36"/>
      <c r="F3" s="4" t="s">
        <v>47</v>
      </c>
    </row>
    <row r="4" ht="24" customHeight="1" spans="1:6">
      <c r="A4" s="25" t="s">
        <v>48</v>
      </c>
      <c r="B4" s="25" t="s">
        <v>176</v>
      </c>
      <c r="C4" s="25" t="s">
        <v>177</v>
      </c>
      <c r="D4" s="117" t="s">
        <v>48</v>
      </c>
      <c r="E4" s="25" t="s">
        <v>176</v>
      </c>
      <c r="F4" s="25" t="s">
        <v>177</v>
      </c>
    </row>
    <row r="5" ht="20.25" customHeight="1" spans="1:6">
      <c r="A5" s="19" t="s">
        <v>52</v>
      </c>
      <c r="B5" s="27" t="s">
        <v>178</v>
      </c>
      <c r="C5" s="10"/>
      <c r="D5" s="19">
        <v>25</v>
      </c>
      <c r="E5" s="110" t="s">
        <v>178</v>
      </c>
      <c r="F5" s="10"/>
    </row>
    <row r="6" ht="20.25" customHeight="1" spans="1:6">
      <c r="A6" s="19" t="s">
        <v>54</v>
      </c>
      <c r="B6" s="27" t="s">
        <v>179</v>
      </c>
      <c r="C6" s="10"/>
      <c r="D6" s="19">
        <v>26</v>
      </c>
      <c r="E6" s="27" t="s">
        <v>180</v>
      </c>
      <c r="F6" s="9">
        <f>ROUND(F7+F8+F9,2)</f>
        <v>0</v>
      </c>
    </row>
    <row r="7" ht="20.25" customHeight="1" spans="1:6">
      <c r="A7" s="19" t="s">
        <v>56</v>
      </c>
      <c r="B7" s="27" t="s">
        <v>181</v>
      </c>
      <c r="C7" s="10"/>
      <c r="D7" s="19">
        <v>27</v>
      </c>
      <c r="E7" s="27" t="s">
        <v>182</v>
      </c>
      <c r="F7" s="10"/>
    </row>
    <row r="8" ht="20.25" customHeight="1" spans="1:6">
      <c r="A8" s="19" t="s">
        <v>58</v>
      </c>
      <c r="B8" s="27" t="s">
        <v>183</v>
      </c>
      <c r="C8" s="10"/>
      <c r="D8" s="19">
        <v>28</v>
      </c>
      <c r="E8" s="27" t="s">
        <v>184</v>
      </c>
      <c r="F8" s="10"/>
    </row>
    <row r="9" ht="20.25" customHeight="1" spans="1:6">
      <c r="A9" s="19" t="s">
        <v>60</v>
      </c>
      <c r="B9" s="27" t="s">
        <v>185</v>
      </c>
      <c r="C9" s="10"/>
      <c r="D9" s="19">
        <v>29</v>
      </c>
      <c r="E9" s="27" t="s">
        <v>186</v>
      </c>
      <c r="F9" s="10"/>
    </row>
    <row r="10" ht="20.25" customHeight="1" spans="1:6">
      <c r="A10" s="19">
        <v>6</v>
      </c>
      <c r="B10" s="27"/>
      <c r="C10" s="97"/>
      <c r="D10" s="19">
        <v>30</v>
      </c>
      <c r="E10" s="27" t="s">
        <v>187</v>
      </c>
      <c r="F10" s="10"/>
    </row>
    <row r="11" ht="20.25" customHeight="1" spans="1:6">
      <c r="A11" s="19">
        <v>7</v>
      </c>
      <c r="B11" s="25" t="s">
        <v>123</v>
      </c>
      <c r="C11" s="9">
        <f>ROUND(C6+C7+C8+C9,2)</f>
        <v>0</v>
      </c>
      <c r="D11" s="19">
        <v>31</v>
      </c>
      <c r="E11" s="25" t="s">
        <v>121</v>
      </c>
      <c r="F11" s="9">
        <f>ROUND(F6+F10,2)</f>
        <v>0</v>
      </c>
    </row>
    <row r="12" ht="20.25" customHeight="1" spans="1:6">
      <c r="A12" s="19">
        <v>8</v>
      </c>
      <c r="B12" s="27" t="s">
        <v>188</v>
      </c>
      <c r="C12" s="10"/>
      <c r="D12" s="19">
        <v>32</v>
      </c>
      <c r="E12" s="27" t="s">
        <v>189</v>
      </c>
      <c r="F12" s="10"/>
    </row>
    <row r="13" ht="20.25" customHeight="1" spans="1:6">
      <c r="A13" s="19">
        <v>9</v>
      </c>
      <c r="B13" s="27" t="s">
        <v>190</v>
      </c>
      <c r="C13" s="10"/>
      <c r="D13" s="19">
        <v>33</v>
      </c>
      <c r="E13" s="27" t="s">
        <v>191</v>
      </c>
      <c r="F13" s="10"/>
    </row>
    <row r="14" ht="20.25" customHeight="1" spans="1:6">
      <c r="A14" s="19">
        <v>10</v>
      </c>
      <c r="B14" s="25" t="s">
        <v>135</v>
      </c>
      <c r="C14" s="9">
        <f>ROUND(C11+C12+C13,2)</f>
        <v>0</v>
      </c>
      <c r="D14" s="19">
        <v>34</v>
      </c>
      <c r="E14" s="25" t="s">
        <v>132</v>
      </c>
      <c r="F14" s="9">
        <f>ROUND(F11+F12+F13,2)</f>
        <v>0</v>
      </c>
    </row>
    <row r="15" ht="20.25" customHeight="1" spans="1:6">
      <c r="A15" s="19">
        <v>11</v>
      </c>
      <c r="B15" s="27"/>
      <c r="C15" s="118"/>
      <c r="D15" s="19">
        <v>35</v>
      </c>
      <c r="E15" s="25" t="s">
        <v>134</v>
      </c>
      <c r="F15" s="9">
        <f>ROUND(C14-F14,2)</f>
        <v>0</v>
      </c>
    </row>
    <row r="16" ht="20.25" customHeight="1" spans="1:6">
      <c r="A16" s="19">
        <v>12</v>
      </c>
      <c r="B16" s="27" t="s">
        <v>192</v>
      </c>
      <c r="C16" s="10"/>
      <c r="D16" s="19">
        <v>36</v>
      </c>
      <c r="E16" s="27" t="s">
        <v>193</v>
      </c>
      <c r="F16" s="9">
        <f>ROUND(C16+F15,2)</f>
        <v>0</v>
      </c>
    </row>
    <row r="17" ht="20.25" customHeight="1" spans="1:6">
      <c r="A17" s="19">
        <v>13</v>
      </c>
      <c r="B17" s="27"/>
      <c r="C17" s="97"/>
      <c r="D17" s="19">
        <v>37</v>
      </c>
      <c r="E17" s="19"/>
      <c r="F17" s="97"/>
    </row>
    <row r="18" ht="20.25" customHeight="1" spans="1:6">
      <c r="A18" s="19">
        <v>14</v>
      </c>
      <c r="B18" s="27" t="s">
        <v>194</v>
      </c>
      <c r="C18" s="10"/>
      <c r="D18" s="19">
        <v>38</v>
      </c>
      <c r="E18" s="27" t="s">
        <v>194</v>
      </c>
      <c r="F18" s="10"/>
    </row>
    <row r="19" ht="20.25" customHeight="1" spans="1:6">
      <c r="A19" s="19">
        <v>15</v>
      </c>
      <c r="B19" s="27" t="s">
        <v>195</v>
      </c>
      <c r="C19" s="10"/>
      <c r="D19" s="19">
        <v>39</v>
      </c>
      <c r="E19" s="27" t="s">
        <v>196</v>
      </c>
      <c r="F19" s="9">
        <f>ROUND(F20+F21,2)</f>
        <v>0</v>
      </c>
    </row>
    <row r="20" ht="20.25" customHeight="1" spans="1:6">
      <c r="A20" s="19">
        <v>16</v>
      </c>
      <c r="B20" s="27" t="s">
        <v>181</v>
      </c>
      <c r="C20" s="10"/>
      <c r="D20" s="19">
        <v>40</v>
      </c>
      <c r="E20" s="27" t="s">
        <v>197</v>
      </c>
      <c r="F20" s="10"/>
    </row>
    <row r="21" ht="20.25" customHeight="1" spans="1:6">
      <c r="A21" s="19">
        <v>17</v>
      </c>
      <c r="B21" s="27" t="s">
        <v>183</v>
      </c>
      <c r="C21" s="10"/>
      <c r="D21" s="19">
        <v>41</v>
      </c>
      <c r="E21" s="27" t="s">
        <v>184</v>
      </c>
      <c r="F21" s="10"/>
    </row>
    <row r="22" ht="20.25" customHeight="1" spans="1:6">
      <c r="A22" s="19">
        <v>18</v>
      </c>
      <c r="B22" s="27" t="s">
        <v>185</v>
      </c>
      <c r="C22" s="10"/>
      <c r="D22" s="19">
        <v>42</v>
      </c>
      <c r="E22" s="27" t="s">
        <v>187</v>
      </c>
      <c r="F22" s="10"/>
    </row>
    <row r="23" ht="20.25" customHeight="1" spans="1:6">
      <c r="A23" s="19">
        <v>19</v>
      </c>
      <c r="B23" s="25" t="s">
        <v>123</v>
      </c>
      <c r="C23" s="9">
        <f>ROUND(C19+C20+C21+C22,2)</f>
        <v>0</v>
      </c>
      <c r="D23" s="19">
        <v>43</v>
      </c>
      <c r="E23" s="25" t="s">
        <v>121</v>
      </c>
      <c r="F23" s="9">
        <f>ROUND(F19+F22,2)</f>
        <v>0</v>
      </c>
    </row>
    <row r="24" ht="20.25" customHeight="1" spans="1:6">
      <c r="A24" s="19">
        <v>20</v>
      </c>
      <c r="B24" s="27" t="s">
        <v>188</v>
      </c>
      <c r="C24" s="10"/>
      <c r="D24" s="19">
        <v>44</v>
      </c>
      <c r="E24" s="27" t="s">
        <v>189</v>
      </c>
      <c r="F24" s="10"/>
    </row>
    <row r="25" ht="20.25" customHeight="1" spans="1:6">
      <c r="A25" s="19">
        <v>21</v>
      </c>
      <c r="B25" s="27" t="s">
        <v>190</v>
      </c>
      <c r="C25" s="10"/>
      <c r="D25" s="19">
        <v>45</v>
      </c>
      <c r="E25" s="27" t="s">
        <v>191</v>
      </c>
      <c r="F25" s="10"/>
    </row>
    <row r="26" ht="20.25" customHeight="1" spans="1:6">
      <c r="A26" s="19">
        <v>22</v>
      </c>
      <c r="B26" s="25" t="s">
        <v>135</v>
      </c>
      <c r="C26" s="9">
        <f>ROUND(C23+C24+C25,2)</f>
        <v>0</v>
      </c>
      <c r="D26" s="19">
        <v>46</v>
      </c>
      <c r="E26" s="25" t="s">
        <v>132</v>
      </c>
      <c r="F26" s="9">
        <f>ROUND(F23+F24+F25,2)</f>
        <v>0</v>
      </c>
    </row>
    <row r="27" ht="20.25" customHeight="1" spans="1:6">
      <c r="A27" s="19">
        <v>23</v>
      </c>
      <c r="B27" s="25"/>
      <c r="C27" s="119"/>
      <c r="D27" s="19">
        <v>47</v>
      </c>
      <c r="E27" s="25" t="s">
        <v>134</v>
      </c>
      <c r="F27" s="9">
        <f>ROUND(C26-F26,2)</f>
        <v>0</v>
      </c>
    </row>
    <row r="28" ht="20.25" customHeight="1" spans="1:6">
      <c r="A28" s="19">
        <v>24</v>
      </c>
      <c r="B28" s="27" t="s">
        <v>192</v>
      </c>
      <c r="C28" s="10"/>
      <c r="D28" s="19">
        <v>48</v>
      </c>
      <c r="E28" s="27" t="s">
        <v>193</v>
      </c>
      <c r="F28" s="9">
        <f>ROUND(C28+F27,2)</f>
        <v>0</v>
      </c>
    </row>
    <row r="29" ht="13.5" customHeight="1" spans="1:6">
      <c r="A29" s="20" t="s">
        <v>198</v>
      </c>
      <c r="B29" s="20"/>
      <c r="C29" s="116"/>
      <c r="D29" s="20"/>
      <c r="E29" s="20"/>
      <c r="F29" s="116"/>
    </row>
    <row r="30" ht="13.5" customHeight="1" spans="1:6">
      <c r="A30" s="13" t="s">
        <v>199</v>
      </c>
      <c r="B30" s="13"/>
      <c r="C30" s="112"/>
      <c r="D30" s="13"/>
      <c r="E30" s="13"/>
      <c r="F30" s="112"/>
    </row>
    <row r="31" customHeight="1" spans="1:6">
      <c r="A31" s="14"/>
      <c r="B31" s="13"/>
      <c r="C31" s="112"/>
      <c r="D31" s="13"/>
      <c r="E31" s="13"/>
      <c r="F31" s="112"/>
    </row>
    <row r="32" ht="13.5" customHeight="1" spans="1:6">
      <c r="A32" s="14"/>
      <c r="B32" s="13"/>
      <c r="C32" s="112"/>
      <c r="D32" s="13"/>
      <c r="E32" s="13"/>
      <c r="F32" s="112"/>
    </row>
  </sheetData>
  <sheetProtection sheet="1"/>
  <mergeCells count="3">
    <mergeCell ref="A1:F1"/>
    <mergeCell ref="A29:F29"/>
    <mergeCell ref="A30:F30"/>
  </mergeCells>
  <printOptions horizontalCentered="1" verticalCentered="1"/>
  <pageMargins left="0.2" right="0.2" top="0.2" bottom="0.2" header="0.2" footer="0.2"/>
  <pageSetup paperSize="9" scale="92" pageOrder="overThenDown" orientation="landscape" blackAndWhite="1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workbookViewId="0">
      <pane ySplit="4" topLeftCell="A5" activePane="bottomLeft" state="frozen"/>
      <selection/>
      <selection pane="bottomLeft" activeCell="A1" sqref="A1:F1"/>
    </sheetView>
  </sheetViews>
  <sheetFormatPr defaultColWidth="8" defaultRowHeight="14.25" customHeight="1" outlineLevelCol="5"/>
  <cols>
    <col min="1" max="1" width="11.8583333333333" style="1" customWidth="1"/>
    <col min="2" max="2" width="34.7083333333333" style="1" customWidth="1"/>
    <col min="3" max="3" width="30.7083333333333" style="1" customWidth="1"/>
    <col min="4" max="4" width="10.7083333333333" style="1" customWidth="1"/>
    <col min="5" max="5" width="38" style="1" customWidth="1"/>
    <col min="6" max="6" width="30.7083333333333" style="1" customWidth="1"/>
  </cols>
  <sheetData>
    <row r="1" ht="37.5" customHeight="1" spans="1:6">
      <c r="A1" s="2" t="s">
        <v>174</v>
      </c>
      <c r="B1" s="2"/>
      <c r="C1" s="2"/>
      <c r="D1" s="2"/>
      <c r="E1" s="2"/>
      <c r="F1" s="2"/>
    </row>
    <row r="2" ht="15" customHeight="1" spans="1:6">
      <c r="A2" s="15"/>
      <c r="B2" s="3"/>
      <c r="C2" s="3"/>
      <c r="D2" s="3"/>
      <c r="E2" s="3"/>
      <c r="F2" s="15" t="s">
        <v>200</v>
      </c>
    </row>
    <row r="3" ht="15" customHeight="1" spans="1:6">
      <c r="A3" s="4" t="s">
        <v>45</v>
      </c>
      <c r="B3" s="5" t="s">
        <v>3</v>
      </c>
      <c r="C3" s="5"/>
      <c r="D3" s="6" t="s">
        <v>46</v>
      </c>
      <c r="E3" s="5"/>
      <c r="F3" s="4" t="s">
        <v>47</v>
      </c>
    </row>
    <row r="4" ht="27.75" customHeight="1" spans="1:6">
      <c r="A4" s="102" t="s">
        <v>48</v>
      </c>
      <c r="B4" s="102" t="s">
        <v>176</v>
      </c>
      <c r="C4" s="102" t="s">
        <v>177</v>
      </c>
      <c r="D4" s="102" t="s">
        <v>48</v>
      </c>
      <c r="E4" s="102" t="s">
        <v>176</v>
      </c>
      <c r="F4" s="102" t="s">
        <v>177</v>
      </c>
    </row>
    <row r="5" ht="20.25" customHeight="1" spans="1:6">
      <c r="A5" s="19">
        <v>1</v>
      </c>
      <c r="B5" s="27" t="s">
        <v>201</v>
      </c>
      <c r="C5" s="28"/>
      <c r="D5" s="19">
        <v>26</v>
      </c>
      <c r="E5" s="27" t="s">
        <v>201</v>
      </c>
      <c r="F5" s="28"/>
    </row>
    <row r="6" ht="20.25" customHeight="1" spans="1:6">
      <c r="A6" s="19">
        <v>2</v>
      </c>
      <c r="B6" s="27" t="s">
        <v>202</v>
      </c>
      <c r="C6" s="10"/>
      <c r="D6" s="19">
        <v>27</v>
      </c>
      <c r="E6" s="27" t="s">
        <v>203</v>
      </c>
      <c r="F6" s="9">
        <f>ROUND(F7+F8,2)</f>
        <v>2645.83</v>
      </c>
    </row>
    <row r="7" ht="20.25" customHeight="1" spans="1:6">
      <c r="A7" s="19">
        <v>3</v>
      </c>
      <c r="B7" s="27" t="s">
        <v>204</v>
      </c>
      <c r="C7" s="10"/>
      <c r="D7" s="19">
        <v>28</v>
      </c>
      <c r="E7" s="27" t="s">
        <v>197</v>
      </c>
      <c r="F7" s="10">
        <v>2536.53</v>
      </c>
    </row>
    <row r="8" ht="20.25" customHeight="1" spans="1:6">
      <c r="A8" s="19">
        <v>4</v>
      </c>
      <c r="B8" s="27" t="s">
        <v>205</v>
      </c>
      <c r="C8" s="10"/>
      <c r="D8" s="19">
        <v>29</v>
      </c>
      <c r="E8" s="27" t="s">
        <v>184</v>
      </c>
      <c r="F8" s="10">
        <v>109.3</v>
      </c>
    </row>
    <row r="9" ht="20.25" customHeight="1" spans="1:6">
      <c r="A9" s="19">
        <v>5</v>
      </c>
      <c r="B9" s="27" t="s">
        <v>206</v>
      </c>
      <c r="C9" s="10"/>
      <c r="D9" s="19">
        <v>30</v>
      </c>
      <c r="E9" s="27" t="s">
        <v>207</v>
      </c>
      <c r="F9" s="10"/>
    </row>
    <row r="10" ht="20.25" customHeight="1" spans="1:6">
      <c r="A10" s="19">
        <v>6</v>
      </c>
      <c r="B10" s="25" t="s">
        <v>123</v>
      </c>
      <c r="C10" s="9">
        <f>ROUND(C6++C7+C8+C9,2)</f>
        <v>0</v>
      </c>
      <c r="D10" s="19">
        <v>31</v>
      </c>
      <c r="E10" s="25" t="s">
        <v>121</v>
      </c>
      <c r="F10" s="9">
        <f>ROUND(F6+F9,2)</f>
        <v>2645.83</v>
      </c>
    </row>
    <row r="11" ht="20.25" customHeight="1" spans="1:6">
      <c r="A11" s="19">
        <v>7</v>
      </c>
      <c r="B11" s="27" t="s">
        <v>208</v>
      </c>
      <c r="C11" s="10">
        <v>2645.83</v>
      </c>
      <c r="D11" s="19">
        <v>32</v>
      </c>
      <c r="E11" s="27" t="s">
        <v>209</v>
      </c>
      <c r="F11" s="10"/>
    </row>
    <row r="12" ht="20.25" customHeight="1" spans="1:6">
      <c r="A12" s="19">
        <v>8</v>
      </c>
      <c r="B12" s="27" t="s">
        <v>210</v>
      </c>
      <c r="C12" s="10"/>
      <c r="D12" s="19">
        <v>33</v>
      </c>
      <c r="E12" s="27" t="s">
        <v>211</v>
      </c>
      <c r="F12" s="10"/>
    </row>
    <row r="13" ht="20.25" customHeight="1" spans="1:6">
      <c r="A13" s="19">
        <v>9</v>
      </c>
      <c r="B13" s="25" t="s">
        <v>135</v>
      </c>
      <c r="C13" s="9">
        <f>ROUND(C10+C11+C12,2)</f>
        <v>2645.83</v>
      </c>
      <c r="D13" s="19">
        <v>34</v>
      </c>
      <c r="E13" s="25" t="s">
        <v>132</v>
      </c>
      <c r="F13" s="9">
        <f>ROUND(F10+F11+F12,2)</f>
        <v>2645.83</v>
      </c>
    </row>
    <row r="14" ht="20.25" customHeight="1" spans="1:6">
      <c r="A14" s="19">
        <v>10</v>
      </c>
      <c r="B14" s="27" t="s">
        <v>212</v>
      </c>
      <c r="C14" s="10"/>
      <c r="D14" s="19">
        <v>35</v>
      </c>
      <c r="E14" s="25" t="s">
        <v>134</v>
      </c>
      <c r="F14" s="9">
        <f>ROUND(C13-F13,2)</f>
        <v>0</v>
      </c>
    </row>
    <row r="15" ht="20.25" customHeight="1" spans="1:6">
      <c r="A15" s="19">
        <v>11</v>
      </c>
      <c r="B15" s="113"/>
      <c r="C15" s="114"/>
      <c r="D15" s="19">
        <v>36</v>
      </c>
      <c r="E15" s="27" t="s">
        <v>213</v>
      </c>
      <c r="F15" s="9">
        <f>ROUND(C14+F14,2)</f>
        <v>0</v>
      </c>
    </row>
    <row r="16" ht="31.5" customHeight="1" spans="1:6">
      <c r="A16" s="19">
        <v>12</v>
      </c>
      <c r="B16" s="79" t="s">
        <v>214</v>
      </c>
      <c r="C16" s="28"/>
      <c r="D16" s="19">
        <v>37</v>
      </c>
      <c r="E16" s="79" t="s">
        <v>214</v>
      </c>
      <c r="F16" s="28"/>
    </row>
    <row r="17" ht="20.25" customHeight="1" spans="1:6">
      <c r="A17" s="19">
        <v>13</v>
      </c>
      <c r="B17" s="27" t="s">
        <v>215</v>
      </c>
      <c r="C17" s="10">
        <v>4989540</v>
      </c>
      <c r="D17" s="19">
        <v>38</v>
      </c>
      <c r="E17" s="27" t="s">
        <v>216</v>
      </c>
      <c r="F17" s="9">
        <f>ROUND(F18+F19+F20,2)</f>
        <v>0</v>
      </c>
    </row>
    <row r="18" ht="20.25" customHeight="1" spans="1:6">
      <c r="A18" s="19">
        <v>14</v>
      </c>
      <c r="B18" s="27" t="s">
        <v>217</v>
      </c>
      <c r="C18" s="10">
        <v>1490025</v>
      </c>
      <c r="D18" s="19">
        <v>39</v>
      </c>
      <c r="E18" s="27" t="s">
        <v>182</v>
      </c>
      <c r="F18" s="10"/>
    </row>
    <row r="19" ht="20.25" customHeight="1" spans="1:6">
      <c r="A19" s="19">
        <v>15</v>
      </c>
      <c r="B19" s="27" t="s">
        <v>218</v>
      </c>
      <c r="C19" s="10">
        <v>3499515</v>
      </c>
      <c r="D19" s="19">
        <v>40</v>
      </c>
      <c r="E19" s="27" t="s">
        <v>184</v>
      </c>
      <c r="F19" s="10"/>
    </row>
    <row r="20" ht="20.25" customHeight="1" spans="1:6">
      <c r="A20" s="19">
        <v>16</v>
      </c>
      <c r="B20" s="27" t="s">
        <v>219</v>
      </c>
      <c r="C20" s="10"/>
      <c r="D20" s="19">
        <v>41</v>
      </c>
      <c r="E20" s="27" t="s">
        <v>186</v>
      </c>
      <c r="F20" s="10"/>
    </row>
    <row r="21" ht="20.25" customHeight="1" spans="1:6">
      <c r="A21" s="19">
        <v>17</v>
      </c>
      <c r="B21" s="27" t="s">
        <v>204</v>
      </c>
      <c r="C21" s="10"/>
      <c r="D21" s="19">
        <v>42</v>
      </c>
      <c r="E21" s="27" t="s">
        <v>207</v>
      </c>
      <c r="F21" s="10"/>
    </row>
    <row r="22" ht="20.25" customHeight="1" spans="1:6">
      <c r="A22" s="19">
        <v>18</v>
      </c>
      <c r="B22" s="27" t="s">
        <v>205</v>
      </c>
      <c r="C22" s="10"/>
      <c r="D22" s="19">
        <v>43</v>
      </c>
      <c r="E22" s="113"/>
      <c r="F22" s="97"/>
    </row>
    <row r="23" ht="20.25" customHeight="1" spans="1:6">
      <c r="A23" s="19">
        <v>19</v>
      </c>
      <c r="B23" s="27" t="s">
        <v>206</v>
      </c>
      <c r="C23" s="10"/>
      <c r="D23" s="19">
        <v>44</v>
      </c>
      <c r="E23" s="113"/>
      <c r="F23" s="97"/>
    </row>
    <row r="24" ht="20.25" customHeight="1" spans="1:6">
      <c r="A24" s="19">
        <v>20</v>
      </c>
      <c r="B24" s="25" t="s">
        <v>123</v>
      </c>
      <c r="C24" s="9">
        <f>ROUND(C17+C21+C22+C23,2)</f>
        <v>4989540</v>
      </c>
      <c r="D24" s="19">
        <v>45</v>
      </c>
      <c r="E24" s="25" t="s">
        <v>121</v>
      </c>
      <c r="F24" s="9">
        <f>ROUND(F17+F21,2)</f>
        <v>0</v>
      </c>
    </row>
    <row r="25" ht="20.25" customHeight="1" spans="1:6">
      <c r="A25" s="19">
        <v>21</v>
      </c>
      <c r="B25" s="27" t="s">
        <v>208</v>
      </c>
      <c r="C25" s="10"/>
      <c r="D25" s="19">
        <v>46</v>
      </c>
      <c r="E25" s="27" t="s">
        <v>209</v>
      </c>
      <c r="F25" s="10"/>
    </row>
    <row r="26" ht="20.25" customHeight="1" spans="1:6">
      <c r="A26" s="19">
        <v>22</v>
      </c>
      <c r="B26" s="27" t="s">
        <v>220</v>
      </c>
      <c r="C26" s="10"/>
      <c r="D26" s="19">
        <v>47</v>
      </c>
      <c r="E26" s="27" t="s">
        <v>211</v>
      </c>
      <c r="F26" s="10">
        <v>4989540</v>
      </c>
    </row>
    <row r="27" ht="20.25" customHeight="1" spans="1:6">
      <c r="A27" s="19">
        <v>23</v>
      </c>
      <c r="B27" s="25" t="s">
        <v>135</v>
      </c>
      <c r="C27" s="9">
        <f>ROUND(C24+C25+C26,2)</f>
        <v>4989540</v>
      </c>
      <c r="D27" s="19">
        <v>48</v>
      </c>
      <c r="E27" s="25" t="s">
        <v>132</v>
      </c>
      <c r="F27" s="9">
        <f>ROUND(F24+F25+F26,2)</f>
        <v>4989540</v>
      </c>
    </row>
    <row r="28" ht="20.25" customHeight="1" spans="1:6">
      <c r="A28" s="19">
        <v>24</v>
      </c>
      <c r="B28" s="27" t="s">
        <v>212</v>
      </c>
      <c r="C28" s="115"/>
      <c r="D28" s="19">
        <v>49</v>
      </c>
      <c r="E28" s="25" t="s">
        <v>134</v>
      </c>
      <c r="F28" s="9">
        <f>ROUND(C27-F27,2)</f>
        <v>0</v>
      </c>
    </row>
    <row r="29" ht="20.25" customHeight="1" spans="1:6">
      <c r="A29" s="19">
        <v>25</v>
      </c>
      <c r="B29" s="113"/>
      <c r="C29" s="40"/>
      <c r="D29" s="19">
        <v>50</v>
      </c>
      <c r="E29" s="27" t="s">
        <v>213</v>
      </c>
      <c r="F29" s="9">
        <f>ROUND(C28+F28,2)</f>
        <v>0</v>
      </c>
    </row>
    <row r="30" ht="15.75" customHeight="1" spans="1:6">
      <c r="A30" s="20" t="s">
        <v>221</v>
      </c>
      <c r="B30" s="20"/>
      <c r="C30" s="116"/>
      <c r="D30" s="20"/>
      <c r="E30" s="20"/>
      <c r="F30" s="116"/>
    </row>
    <row r="31" ht="16.5" customHeight="1" spans="1:6">
      <c r="A31" s="13" t="s">
        <v>222</v>
      </c>
      <c r="B31" s="13"/>
      <c r="C31" s="112"/>
      <c r="D31" s="13"/>
      <c r="E31" s="13"/>
      <c r="F31" s="112"/>
    </row>
    <row r="32" customHeight="1" spans="1:6">
      <c r="A32" s="14"/>
      <c r="B32" s="13"/>
      <c r="C32" s="112"/>
      <c r="D32" s="13"/>
      <c r="E32" s="13"/>
      <c r="F32" s="112"/>
    </row>
  </sheetData>
  <sheetProtection sheet="1"/>
  <mergeCells count="4">
    <mergeCell ref="A1:F1"/>
    <mergeCell ref="B3:C3"/>
    <mergeCell ref="A30:F30"/>
    <mergeCell ref="A31:F31"/>
  </mergeCells>
  <printOptions horizontalCentered="1" verticalCentered="1"/>
  <pageMargins left="0.2" right="0.2" top="0.2" bottom="0.2" header="0.2" footer="0.2"/>
  <pageSetup paperSize="77" scale="87" pageOrder="overThenDown" orientation="landscape" blackAndWhite="1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workbookViewId="0">
      <selection activeCell="C6" sqref="C6"/>
    </sheetView>
  </sheetViews>
  <sheetFormatPr defaultColWidth="8" defaultRowHeight="14.25" customHeight="1" outlineLevelCol="6"/>
  <cols>
    <col min="1" max="1" width="11.8583333333333" style="1" customWidth="1"/>
    <col min="2" max="2" width="25.7083333333333" style="1" customWidth="1"/>
    <col min="3" max="3" width="30.7083333333333" style="1" customWidth="1"/>
    <col min="4" max="4" width="8.28333333333333" style="1" customWidth="1"/>
    <col min="5" max="5" width="27.8583333333333" style="1" customWidth="1"/>
    <col min="6" max="6" width="30.7083333333333" style="1" customWidth="1"/>
    <col min="7" max="7" width="8" style="14" customWidth="1"/>
  </cols>
  <sheetData>
    <row r="1" ht="37.5" customHeight="1" spans="1:6">
      <c r="A1" s="105" t="s">
        <v>223</v>
      </c>
      <c r="B1" s="105"/>
      <c r="C1" s="105"/>
      <c r="D1" s="105"/>
      <c r="E1" s="105"/>
      <c r="F1" s="105"/>
    </row>
    <row r="2" ht="15" customHeight="1" spans="1:6">
      <c r="A2" s="3"/>
      <c r="B2" s="3"/>
      <c r="C2" s="3"/>
      <c r="D2" s="3"/>
      <c r="E2" s="3"/>
      <c r="F2" s="15" t="s">
        <v>224</v>
      </c>
    </row>
    <row r="3" ht="15" customHeight="1" spans="1:6">
      <c r="A3" s="4" t="s">
        <v>45</v>
      </c>
      <c r="B3" s="5" t="s">
        <v>3</v>
      </c>
      <c r="C3" s="5"/>
      <c r="D3" s="6" t="s">
        <v>46</v>
      </c>
      <c r="E3" s="5"/>
      <c r="F3" s="4" t="s">
        <v>47</v>
      </c>
    </row>
    <row r="4" s="104" customFormat="1" ht="15" customHeight="1" spans="1:6">
      <c r="A4" s="102" t="s">
        <v>225</v>
      </c>
      <c r="B4" s="102" t="s">
        <v>49</v>
      </c>
      <c r="C4" s="25" t="s">
        <v>226</v>
      </c>
      <c r="D4" s="102" t="s">
        <v>225</v>
      </c>
      <c r="E4" s="102" t="s">
        <v>49</v>
      </c>
      <c r="F4" s="25" t="s">
        <v>227</v>
      </c>
    </row>
    <row r="5" s="104" customFormat="1" ht="15" customHeight="1" spans="1:6">
      <c r="A5" s="103"/>
      <c r="B5" s="103"/>
      <c r="C5" s="25" t="s">
        <v>148</v>
      </c>
      <c r="D5" s="103"/>
      <c r="E5" s="103"/>
      <c r="F5" s="25" t="s">
        <v>148</v>
      </c>
    </row>
    <row r="6" ht="20.25" customHeight="1" spans="1:6">
      <c r="A6" s="19" t="s">
        <v>52</v>
      </c>
      <c r="B6" s="27" t="s">
        <v>228</v>
      </c>
      <c r="C6" s="28"/>
      <c r="D6" s="19" t="s">
        <v>229</v>
      </c>
      <c r="E6" s="27" t="s">
        <v>230</v>
      </c>
      <c r="F6" s="28"/>
    </row>
    <row r="7" ht="20.25" customHeight="1" spans="1:6">
      <c r="A7" s="19" t="s">
        <v>54</v>
      </c>
      <c r="B7" s="27" t="s">
        <v>231</v>
      </c>
      <c r="C7" s="28"/>
      <c r="D7" s="19" t="s">
        <v>232</v>
      </c>
      <c r="E7" s="27" t="s">
        <v>233</v>
      </c>
      <c r="F7" s="28"/>
    </row>
    <row r="8" ht="20.25" customHeight="1" spans="1:6">
      <c r="A8" s="19" t="s">
        <v>56</v>
      </c>
      <c r="B8" s="27" t="s">
        <v>234</v>
      </c>
      <c r="C8" s="28"/>
      <c r="D8" s="19" t="s">
        <v>235</v>
      </c>
      <c r="E8" s="27" t="s">
        <v>236</v>
      </c>
      <c r="F8" s="28"/>
    </row>
    <row r="9" ht="20.25" customHeight="1" spans="1:6">
      <c r="A9" s="19" t="s">
        <v>58</v>
      </c>
      <c r="B9" s="27" t="s">
        <v>237</v>
      </c>
      <c r="C9" s="10"/>
      <c r="D9" s="19" t="s">
        <v>238</v>
      </c>
      <c r="E9" s="42" t="s">
        <v>239</v>
      </c>
      <c r="F9" s="39"/>
    </row>
    <row r="10" ht="20.25" customHeight="1" spans="1:6">
      <c r="A10" s="19" t="s">
        <v>60</v>
      </c>
      <c r="B10" s="42" t="s">
        <v>240</v>
      </c>
      <c r="C10" s="39"/>
      <c r="D10" s="73" t="s">
        <v>241</v>
      </c>
      <c r="E10" s="42"/>
      <c r="F10" s="106"/>
    </row>
    <row r="11" ht="15" customHeight="1" spans="1:6">
      <c r="A11" s="73" t="s">
        <v>62</v>
      </c>
      <c r="B11" s="42"/>
      <c r="C11" s="106"/>
      <c r="D11" s="107" t="s">
        <v>242</v>
      </c>
      <c r="E11" s="108"/>
      <c r="F11" s="109"/>
    </row>
    <row r="12" ht="15" customHeight="1" spans="1:6">
      <c r="A12" s="73" t="s">
        <v>64</v>
      </c>
      <c r="B12" s="108"/>
      <c r="C12" s="109"/>
      <c r="D12" s="107" t="s">
        <v>243</v>
      </c>
      <c r="E12" s="108"/>
      <c r="F12" s="109"/>
    </row>
    <row r="13" ht="15" customHeight="1" spans="1:6">
      <c r="A13" s="73" t="s">
        <v>66</v>
      </c>
      <c r="B13" s="108"/>
      <c r="C13" s="109"/>
      <c r="D13" s="107" t="s">
        <v>244</v>
      </c>
      <c r="E13" s="108"/>
      <c r="F13" s="109"/>
    </row>
    <row r="14" ht="15" customHeight="1" spans="1:6">
      <c r="A14" s="73" t="s">
        <v>68</v>
      </c>
      <c r="B14" s="108"/>
      <c r="C14" s="109"/>
      <c r="D14" s="107" t="s">
        <v>245</v>
      </c>
      <c r="E14" s="108"/>
      <c r="F14" s="109"/>
    </row>
    <row r="15" ht="15" customHeight="1" spans="1:6">
      <c r="A15" s="73" t="s">
        <v>70</v>
      </c>
      <c r="B15" s="108"/>
      <c r="C15" s="109"/>
      <c r="D15" s="107" t="s">
        <v>246</v>
      </c>
      <c r="E15" s="108"/>
      <c r="F15" s="109"/>
    </row>
    <row r="16" ht="15" customHeight="1" spans="1:6">
      <c r="A16" s="73" t="s">
        <v>72</v>
      </c>
      <c r="B16" s="108"/>
      <c r="C16" s="109"/>
      <c r="D16" s="107" t="s">
        <v>247</v>
      </c>
      <c r="E16" s="108"/>
      <c r="F16" s="109"/>
    </row>
    <row r="17" ht="15" customHeight="1" spans="1:6">
      <c r="A17" s="73" t="s">
        <v>74</v>
      </c>
      <c r="B17" s="108"/>
      <c r="C17" s="109"/>
      <c r="D17" s="107" t="s">
        <v>248</v>
      </c>
      <c r="E17" s="108"/>
      <c r="F17" s="109"/>
    </row>
    <row r="18" ht="15" customHeight="1" spans="1:6">
      <c r="A18" s="73" t="s">
        <v>76</v>
      </c>
      <c r="B18" s="108"/>
      <c r="C18" s="109"/>
      <c r="D18" s="107" t="s">
        <v>249</v>
      </c>
      <c r="E18" s="108"/>
      <c r="F18" s="109"/>
    </row>
    <row r="19" ht="15" customHeight="1" spans="1:6">
      <c r="A19" s="73" t="s">
        <v>250</v>
      </c>
      <c r="B19" s="108"/>
      <c r="C19" s="109"/>
      <c r="D19" s="107" t="s">
        <v>251</v>
      </c>
      <c r="E19" s="108"/>
      <c r="F19" s="109"/>
    </row>
    <row r="20" ht="15" customHeight="1" spans="1:6">
      <c r="A20" s="73" t="s">
        <v>252</v>
      </c>
      <c r="B20" s="108"/>
      <c r="C20" s="109"/>
      <c r="D20" s="107" t="s">
        <v>253</v>
      </c>
      <c r="E20" s="108"/>
      <c r="F20" s="109"/>
    </row>
    <row r="21" ht="15" customHeight="1" spans="1:6">
      <c r="A21" s="73" t="s">
        <v>254</v>
      </c>
      <c r="B21" s="108"/>
      <c r="C21" s="109"/>
      <c r="D21" s="107" t="s">
        <v>255</v>
      </c>
      <c r="E21" s="108"/>
      <c r="F21" s="109"/>
    </row>
    <row r="22" ht="15" customHeight="1" spans="1:6">
      <c r="A22" s="73" t="s">
        <v>256</v>
      </c>
      <c r="B22" s="108"/>
      <c r="C22" s="109"/>
      <c r="D22" s="107" t="s">
        <v>257</v>
      </c>
      <c r="E22" s="108"/>
      <c r="F22" s="109"/>
    </row>
    <row r="23" ht="15" customHeight="1" spans="1:6">
      <c r="A23" s="73" t="s">
        <v>258</v>
      </c>
      <c r="B23" s="108"/>
      <c r="C23" s="109"/>
      <c r="D23" s="107" t="s">
        <v>259</v>
      </c>
      <c r="E23" s="108"/>
      <c r="F23" s="109"/>
    </row>
    <row r="24" ht="15" customHeight="1" spans="1:6">
      <c r="A24" s="73" t="s">
        <v>260</v>
      </c>
      <c r="B24" s="108"/>
      <c r="C24" s="109"/>
      <c r="D24" s="107" t="s">
        <v>261</v>
      </c>
      <c r="E24" s="108"/>
      <c r="F24" s="109"/>
    </row>
    <row r="25" ht="15" customHeight="1" spans="1:6">
      <c r="A25" s="73" t="s">
        <v>262</v>
      </c>
      <c r="B25" s="108"/>
      <c r="C25" s="109"/>
      <c r="D25" s="107" t="s">
        <v>263</v>
      </c>
      <c r="E25" s="108"/>
      <c r="F25" s="109"/>
    </row>
    <row r="26" ht="15" customHeight="1" spans="1:6">
      <c r="A26" s="73" t="s">
        <v>264</v>
      </c>
      <c r="B26" s="108"/>
      <c r="C26" s="109"/>
      <c r="D26" s="107" t="s">
        <v>265</v>
      </c>
      <c r="E26" s="108"/>
      <c r="F26" s="109"/>
    </row>
    <row r="27" ht="15" customHeight="1" spans="1:6">
      <c r="A27" s="73" t="s">
        <v>266</v>
      </c>
      <c r="B27" s="108"/>
      <c r="C27" s="109"/>
      <c r="D27" s="107" t="s">
        <v>267</v>
      </c>
      <c r="E27" s="108"/>
      <c r="F27" s="109"/>
    </row>
    <row r="28" ht="15" customHeight="1" spans="1:6">
      <c r="A28" s="73" t="s">
        <v>268</v>
      </c>
      <c r="B28" s="108"/>
      <c r="C28" s="109"/>
      <c r="D28" s="107" t="s">
        <v>269</v>
      </c>
      <c r="E28" s="108"/>
      <c r="F28" s="109"/>
    </row>
    <row r="29" ht="15" customHeight="1" spans="1:6">
      <c r="A29" s="73" t="s">
        <v>270</v>
      </c>
      <c r="B29" s="110"/>
      <c r="C29" s="111"/>
      <c r="D29" s="107" t="s">
        <v>271</v>
      </c>
      <c r="E29" s="110"/>
      <c r="F29" s="111"/>
    </row>
    <row r="30" ht="20.25" customHeight="1" spans="1:6">
      <c r="A30" s="19" t="s">
        <v>272</v>
      </c>
      <c r="B30" s="44" t="s">
        <v>139</v>
      </c>
      <c r="C30" s="33">
        <f>ROUND(C6+C7+C8+C9+C10,2)</f>
        <v>0</v>
      </c>
      <c r="D30" s="19" t="s">
        <v>273</v>
      </c>
      <c r="E30" s="44" t="s">
        <v>139</v>
      </c>
      <c r="F30" s="33">
        <f>ROUND(F6+F7+F8+F9,2)</f>
        <v>0</v>
      </c>
    </row>
    <row r="31" ht="13.5" customHeight="1" spans="1:6">
      <c r="A31" s="20" t="s">
        <v>274</v>
      </c>
      <c r="B31" s="20"/>
      <c r="C31" s="20"/>
      <c r="D31" s="20"/>
      <c r="E31" s="20"/>
      <c r="F31" s="20"/>
    </row>
    <row r="32" ht="13.5" customHeight="1" spans="1:6">
      <c r="A32" s="14"/>
      <c r="B32" s="13"/>
      <c r="C32" s="13"/>
      <c r="D32" s="13"/>
      <c r="E32" s="13"/>
      <c r="F32" s="13"/>
    </row>
    <row r="33" ht="13.5" customHeight="1" spans="1:6">
      <c r="A33" s="13"/>
      <c r="B33" s="13"/>
      <c r="C33" s="13"/>
      <c r="D33" s="13"/>
      <c r="E33" s="13"/>
      <c r="F33" s="13"/>
    </row>
    <row r="34" customHeight="1" spans="2:7">
      <c r="B34" s="13"/>
      <c r="C34" s="112"/>
      <c r="D34" s="13"/>
      <c r="E34" s="13"/>
      <c r="F34" s="112"/>
      <c r="G34" s="13"/>
    </row>
  </sheetData>
  <sheetProtection sheet="1"/>
  <mergeCells count="7">
    <mergeCell ref="A1:F1"/>
    <mergeCell ref="B3:C3"/>
    <mergeCell ref="A31:F31"/>
    <mergeCell ref="A4:A5"/>
    <mergeCell ref="B4:B5"/>
    <mergeCell ref="D4:D5"/>
    <mergeCell ref="E4:E5"/>
  </mergeCells>
  <printOptions horizontalCentered="1" verticalCentered="1"/>
  <pageMargins left="0.2" right="0.2" top="0.2" bottom="0.2" header="0.2" footer="0.2"/>
  <pageSetup paperSize="77" pageOrder="overThenDown" orientation="landscape" blackAndWhite="1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  <rangeList sheetStid="16" master="" otherUserPermission="visible"/>
  <rangeList sheetStid="17" master="" otherUserPermission="visible"/>
  <rangeList sheetStid="1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封面2025nb</vt:lpstr>
      <vt:lpstr>目录2025nb</vt:lpstr>
      <vt:lpstr>医疗资2025nb01</vt:lpstr>
      <vt:lpstr>医疗收支2025nb02</vt:lpstr>
      <vt:lpstr>医疗暂2025nb03</vt:lpstr>
      <vt:lpstr>其医资2028nb04</vt:lpstr>
      <vt:lpstr>其医收支2025nb05-1</vt:lpstr>
      <vt:lpstr>其医收支2025nb05-2</vt:lpstr>
      <vt:lpstr>其医暂2025nb06</vt:lpstr>
      <vt:lpstr>居民资2025nb07</vt:lpstr>
      <vt:lpstr>居民收支2025nb08</vt:lpstr>
      <vt:lpstr>居民医疗暂2025nb09</vt:lpstr>
      <vt:lpstr>医疗救助资产负债表2025nb10</vt:lpstr>
      <vt:lpstr>医疗救助收支表2025nb11</vt:lpstr>
      <vt:lpstr>补充资料表一2025nbb01</vt:lpstr>
      <vt:lpstr>补充资料表二2025nbb02</vt:lpstr>
      <vt:lpstr>补充资料表三2025nbb03</vt:lpstr>
      <vt:lpstr>补充资料表四2025nbb04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转身、未来</cp:lastModifiedBy>
  <dcterms:created xsi:type="dcterms:W3CDTF">2026-03-26T16:52:00Z</dcterms:created>
  <dcterms:modified xsi:type="dcterms:W3CDTF">2026-03-26T08:52:56Z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4681458D740A05424583C46928B7C3B3_42</vt:lpwstr>
  </property>
  <property fmtid="{D5CDD505-2E9C-101B-9397-08002B2CF9AE}" pid="3" name="KSOProductBuildVer">
    <vt:lpwstr>2052-12.8.2.1119</vt:lpwstr>
  </property>
</Properties>
</file>